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T:\OSKA\Valdkondade ülesed materjalid\KOONDTABELID\"/>
    </mc:Choice>
  </mc:AlternateContent>
  <xr:revisionPtr revIDLastSave="0" documentId="13_ncr:1_{C724C45E-35C1-4E8C-B1DF-6300C07D0D33}" xr6:coauthVersionLast="47" xr6:coauthVersionMax="47" xr10:uidLastSave="{00000000-0000-0000-0000-000000000000}"/>
  <bookViews>
    <workbookView xWindow="-28920" yWindow="-120" windowWidth="29040" windowHeight="15840" xr2:uid="{00000000-000D-0000-FFFF-FFFF00000000}"/>
  </bookViews>
  <sheets>
    <sheet name="Nõudlus_pakkumine" sheetId="1" r:id="rId1"/>
    <sheet name="selgitused" sheetId="5" r:id="rId2"/>
    <sheet name="Arhiiv" sheetId="4" r:id="rId3"/>
  </sheets>
  <definedNames>
    <definedName name="_xlnm._FilterDatabase" localSheetId="2" hidden="1">Arhiiv!$A$2:$W$124</definedName>
    <definedName name="_xlnm._FilterDatabase" localSheetId="0" hidden="1">Nõudlus_pakkumine!$A$3:$U$411</definedName>
    <definedName name="_xlnm.Print_Titles" localSheetId="0">Nõudlus_pakkumine!$3:$3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46" i="1" l="1"/>
  <c r="M344" i="1"/>
  <c r="M342" i="1"/>
  <c r="M340" i="1"/>
  <c r="O339" i="1"/>
  <c r="J339" i="1"/>
  <c r="O338" i="1"/>
  <c r="J338" i="1"/>
  <c r="O337" i="1"/>
  <c r="J337" i="1"/>
  <c r="O336" i="1"/>
  <c r="J336" i="1"/>
  <c r="O335" i="1"/>
  <c r="J335" i="1"/>
  <c r="O334" i="1"/>
  <c r="J334" i="1"/>
  <c r="J333" i="1"/>
  <c r="J332" i="1"/>
  <c r="J331" i="1"/>
  <c r="O330" i="1"/>
  <c r="J330" i="1"/>
  <c r="K83" i="4"/>
  <c r="P83" i="4"/>
  <c r="M83" i="4" s="1"/>
  <c r="K84" i="4"/>
  <c r="M84" i="4"/>
  <c r="P85" i="4"/>
  <c r="M85" i="4" s="1"/>
  <c r="K86" i="4"/>
  <c r="J22" i="4" l="1"/>
  <c r="J25" i="4"/>
  <c r="P25" i="4"/>
  <c r="J26" i="4"/>
  <c r="P26" i="4"/>
  <c r="J27" i="4"/>
  <c r="P27" i="4"/>
  <c r="M27" i="4" s="1"/>
  <c r="M28" i="4"/>
  <c r="M29" i="4"/>
  <c r="J30" i="4"/>
  <c r="P30" i="4"/>
  <c r="J31" i="4"/>
  <c r="P31" i="4"/>
  <c r="J32" i="4"/>
  <c r="M32" i="4" s="1"/>
  <c r="J33" i="4"/>
  <c r="P33" i="4"/>
  <c r="J34" i="4"/>
  <c r="P35" i="4"/>
  <c r="M35" i="4" s="1"/>
  <c r="J36" i="4"/>
  <c r="P36" i="4"/>
  <c r="J37" i="4"/>
  <c r="P37" i="4"/>
  <c r="J38" i="4"/>
  <c r="P38" i="4"/>
  <c r="J39" i="4"/>
  <c r="P39" i="4"/>
  <c r="J41" i="4"/>
  <c r="P41" i="4"/>
  <c r="P244" i="1"/>
  <c r="J271" i="1"/>
  <c r="J270" i="1"/>
  <c r="J269" i="1"/>
  <c r="K268" i="1"/>
  <c r="J268" i="1" s="1"/>
  <c r="K267" i="1"/>
  <c r="J267" i="1" s="1"/>
  <c r="S266" i="1"/>
  <c r="N266" i="1" s="1"/>
  <c r="J266" i="1"/>
  <c r="N265" i="1"/>
  <c r="K265" i="1"/>
  <c r="J265" i="1" s="1"/>
  <c r="N264" i="1"/>
  <c r="J264" i="1"/>
  <c r="R263" i="1"/>
  <c r="N263" i="1" s="1"/>
  <c r="J263" i="1"/>
  <c r="N260" i="1"/>
  <c r="M260" i="1" s="1"/>
  <c r="J259" i="1"/>
  <c r="M259" i="1" s="1"/>
  <c r="P21" i="4"/>
  <c r="J21" i="4"/>
  <c r="P20" i="4"/>
  <c r="J20" i="4"/>
  <c r="Q19" i="4"/>
  <c r="P19" i="4" s="1"/>
  <c r="J19" i="4"/>
  <c r="J18" i="4"/>
  <c r="P17" i="4"/>
  <c r="J17" i="4"/>
  <c r="P16" i="4"/>
  <c r="M16" i="4" s="1"/>
  <c r="P15" i="4"/>
  <c r="M15" i="4" s="1"/>
  <c r="K15" i="4"/>
  <c r="P14" i="4"/>
  <c r="M14" i="4" s="1"/>
  <c r="K14" i="4"/>
  <c r="K11" i="4"/>
  <c r="K9" i="4"/>
  <c r="K6" i="4"/>
  <c r="P4" i="4"/>
  <c r="M4" i="4" s="1"/>
  <c r="K4" i="4"/>
  <c r="P3" i="4"/>
  <c r="M3" i="4" s="1"/>
  <c r="K3" i="4"/>
  <c r="O100" i="1"/>
  <c r="O99" i="1"/>
  <c r="O98" i="1"/>
  <c r="O97" i="1"/>
  <c r="O96" i="1"/>
  <c r="O95" i="1"/>
  <c r="O94" i="1"/>
  <c r="M41" i="4" l="1"/>
  <c r="M25" i="4"/>
  <c r="M37" i="4"/>
  <c r="M36" i="4"/>
  <c r="M26" i="4"/>
  <c r="M31" i="4"/>
  <c r="M33" i="4"/>
  <c r="M39" i="4"/>
  <c r="M38" i="4"/>
  <c r="M30" i="4"/>
  <c r="M19" i="4"/>
  <c r="M20" i="4"/>
  <c r="M21" i="4"/>
  <c r="M17" i="4"/>
  <c r="M264" i="1"/>
  <c r="M265" i="1"/>
  <c r="M263" i="1"/>
  <c r="M2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author>
    <author>Rain Leoma</author>
    <author>Yngve Rosenblad</author>
    <author>Mare Uiboupin</author>
    <author>tc={BBEE4743-1AA7-42FF-AC47-D8FCCA9F482F}</author>
    <author>tc={4B434C02-C56F-41C8-9EF4-34E6DE3ABD81}</author>
    <author>tc={753FBED0-5D4E-4E17-BA1D-1FA706395DFF}</author>
    <author>tc={99B6176F-2A13-4E2C-86F3-B4A074CBB6DB}</author>
  </authors>
  <commentList>
    <comment ref="J33" authorId="0" shapeId="0" xr:uid="{00000000-0006-0000-0000-000007000000}">
      <text>
        <r>
          <rPr>
            <sz val="9"/>
            <color indexed="81"/>
            <rFont val="Tahoma"/>
            <family val="2"/>
            <charset val="186"/>
          </rPr>
          <t>Tervishoiu valdkonnas on vajadus arvestatud kokku aastaks 2025</t>
        </r>
      </text>
    </comment>
    <comment ref="M33" authorId="0" shapeId="0" xr:uid="{00000000-0006-0000-0000-000008000000}">
      <text>
        <r>
          <rPr>
            <sz val="9"/>
            <color indexed="81"/>
            <rFont val="Tahoma"/>
            <family val="2"/>
            <charset val="186"/>
          </rPr>
          <t xml:space="preserve">
Tervishoiu valdkonnas on pakkumise ja nõudluse vahe arvestatud aastaks 2025</t>
        </r>
      </text>
    </comment>
    <comment ref="O33" authorId="0" shapeId="0" xr:uid="{00000000-0006-0000-0000-000009000000}">
      <text>
        <r>
          <rPr>
            <sz val="9"/>
            <color indexed="81"/>
            <rFont val="Tahoma"/>
            <family val="2"/>
            <charset val="186"/>
          </rPr>
          <t>Tervishoiu valdkonnas on prognoositav taseme-hariduse pakkumine arvestatud kokku aastaks 2025</t>
        </r>
      </text>
    </comment>
    <comment ref="J45" authorId="1" shapeId="0" xr:uid="{F6E1DF75-20ED-40B1-9057-1D24E7B3CA2E}">
      <text>
        <r>
          <rPr>
            <sz val="9"/>
            <color indexed="81"/>
            <rFont val="Tahoma"/>
            <family val="2"/>
            <charset val="186"/>
          </rPr>
          <t>Vajadus on liidetud disainerite, inseneride ja konstrutorite vajadusele juurde</t>
        </r>
      </text>
    </comment>
    <comment ref="E63" authorId="2" shapeId="0" xr:uid="{25259FF7-AA8D-4D3D-8C1E-FA814A129AFE}">
      <text>
        <r>
          <rPr>
            <sz val="9"/>
            <color indexed="81"/>
            <rFont val="Tahoma"/>
            <family val="2"/>
            <charset val="186"/>
          </rPr>
          <t>NB! Uuringus oli ühes grupis assisteerimise keskastme spetsialistidega, aga eristub hõivetrendi ja koolituspakkumise osas</t>
        </r>
      </text>
    </comment>
    <comment ref="G142" authorId="3" shapeId="0" xr:uid="{338B8BC9-4EAF-4BD7-9C5C-631BA85BA339}">
      <text>
        <r>
          <rPr>
            <sz val="9"/>
            <color indexed="81"/>
            <rFont val="Tahoma"/>
            <family val="2"/>
            <charset val="186"/>
          </rPr>
          <t>Balletitantsijate väljaõpe toimub kutseõppe tasemel. Kaasaegset tantsu saab õppida nii kutseõppe kui kõrghariduse esimesel astmel.</t>
        </r>
      </text>
    </comment>
    <comment ref="F200" authorId="4" shapeId="0" xr:uid="{BBEE4743-1AA7-42FF-AC47-D8FCCA9F482F}">
      <text>
        <t>[Threaded comment]
Your version of Excel allows you to read this threaded comment; however, any edits to it will get removed if the file is opened in a newer version of Excel. Learn more: https://go.microsoft.com/fwlink/?linkid=870924
Comment:
    Selles uuringus on tärniga ISCOd hõlmatud uuringusse üle majanduse.</t>
      </text>
    </comment>
    <comment ref="E202" authorId="3" shapeId="0" xr:uid="{6CFF4FFE-F2D1-4C52-9808-428BACD34ABA}">
      <text>
        <r>
          <rPr>
            <sz val="9"/>
            <color indexed="81"/>
            <rFont val="Tahoma"/>
            <family val="2"/>
            <charset val="186"/>
          </rPr>
          <t xml:space="preserve">Haldurite andmestik sisaldab ka korteriühistute juhte (KÜJ). Korteriühistuid on Eestis ü 23000 ning enamus KÜJ ei kajastu siin andmetes, sest ühistuid juhitakse sageli kas kõrvaltegevusena või ostetakse teenus sisse. Siin andmetes on KÜJ, kes põhitööna juhivad oma elukoha kortermaja ühistut.  Kuna koolituspakkumist KÜJ-le analüüsis ei hinnata, siis on nö professionaalsed haldurid eristatud KÜJ-st.
</t>
        </r>
      </text>
    </comment>
    <comment ref="E376" authorId="5" shapeId="0" xr:uid="{4B434C02-C56F-41C8-9EF4-34E6DE3ABD81}">
      <text>
        <t>[Threaded comment]
Your version of Excel allows you to read this threaded comment; however, any edits to it will get removed if the file is opened in a newer version of Excel. Learn more: https://go.microsoft.com/fwlink/?linkid=870924
Comment:
    NB Põhikutsealad "Juhid ehituses" ja "Tööjuhid" on tõstetud haridustase järgi kõrg- ja kutseharidus eraldi.</t>
      </text>
    </comment>
    <comment ref="F376" authorId="6" shapeId="0" xr:uid="{753FBED0-5D4E-4E17-BA1D-1FA706395DFF}">
      <text>
        <t xml:space="preserve">[Threaded comment]
Your version of Excel allows you to read this threaded comment; however, any edits to it will get removed if the file is opened in a newer version of Excel. Learn more: https://go.microsoft.com/fwlink/?linkid=870924
Comment:
    Siin veerus ehituse uuringu kohta: Põhikutsealade sisemine jagunemine on spetsialiseerumiste (nt insenerid) või haridustasemete järgi. NB Põhikutsealade sees kutsealade vahel hõivatute jagunemised on tuletatud statistiliste andmete ja eksperthinnangute põhjal, kuna hõive alusandmed on kohati liiga üldised. Kutsehariduse rida sisaldab nii kutse- kui ka üldharidust.
</t>
      </text>
    </comment>
    <comment ref="J376" authorId="7" shapeId="0" xr:uid="{99B6176F-2A13-4E2C-86F3-B4A074CBB6DB}">
      <text>
        <t>[Threaded comment]
Your version of Excel allows you to read this threaded comment; however, any edits to it will get removed if the file is opened in a newer version of Excel. Learn more: https://go.microsoft.com/fwlink/?linkid=870924
Comment:
    Siin veerus ehituse uuringu kohta on: Oskustöötajate tööjõuvajadusena on siin toodud tasemeõppes koolitamise vajadus. Oskustöötajatest osa (viiendik) võib saada ettevalmistuse koolituste kaudu ja neid ei ole siin arvesse võetud, st kogu uue tööjõu vajadus on suurem (vt ptk 3.3).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Rain Leoma</author>
    <author>Anneli Leemet</author>
  </authors>
  <commentList>
    <comment ref="R17" authorId="0" shapeId="0" xr:uid="{00000000-0006-0000-0000-000006000000}">
      <text>
        <r>
          <rPr>
            <sz val="9"/>
            <color indexed="81"/>
            <rFont val="Tahoma"/>
            <family val="2"/>
          </rPr>
          <t>Rak lõpetajate arv on langemas ja BAK lõpetajate arv on tõusmas. Number kokku jääb umbes samaks.</t>
        </r>
      </text>
    </comment>
    <comment ref="E25" authorId="0" shapeId="0" xr:uid="{00000000-0006-0000-0000-000004000000}">
      <text>
        <r>
          <rPr>
            <sz val="9"/>
            <color indexed="81"/>
            <rFont val="Tahoma"/>
            <family val="2"/>
          </rPr>
          <t>(tööjuht, metsaülem, metsameister, metsaametnik, metsakasvatuse spetsialist, metsakorraldaja, metsanduse spetsialist, meisterarborist jt)</t>
        </r>
      </text>
    </comment>
    <comment ref="E26" authorId="1" shapeId="0" xr:uid="{00000000-0006-0000-0000-000005000000}">
      <text>
        <r>
          <rPr>
            <sz val="9"/>
            <color indexed="81"/>
            <rFont val="Tahoma"/>
            <family val="2"/>
            <charset val="186"/>
          </rPr>
          <t>sh metsur</t>
        </r>
      </text>
    </comment>
    <comment ref="I104" authorId="1" shapeId="0" xr:uid="{FC3542B3-5597-492D-9B69-EB523B082312}">
      <text>
        <r>
          <rPr>
            <sz val="9"/>
            <color indexed="81"/>
            <rFont val="Tahoma"/>
            <family val="2"/>
            <charset val="186"/>
          </rPr>
          <t xml:space="preserve">
kõrgharidusega laevajuhtidel  (2/3) :  ↗→ 
kutseharidusega laevajuhtidel (1/3): 
↓ 
Kokku: 
↘→</t>
        </r>
      </text>
    </comment>
    <comment ref="I105" authorId="1" shapeId="0" xr:uid="{DCDE0749-8D32-44BC-9383-F7C3A7C669AF}">
      <text>
        <r>
          <rPr>
            <sz val="9"/>
            <color indexed="81"/>
            <rFont val="Tahoma"/>
            <family val="2"/>
            <charset val="186"/>
          </rPr>
          <t xml:space="preserve">
laevamehaanikutel (1/2): 
↗→ 
 motoristidel (1/2): 
↓
Kokku: 
↘→
</t>
        </r>
      </text>
    </comment>
    <comment ref="I107" authorId="1" shapeId="0" xr:uid="{7AC1B841-5848-4151-899D-DF8A1BDBE038}">
      <text>
        <r>
          <rPr>
            <sz val="9"/>
            <color indexed="81"/>
            <rFont val="Tahoma"/>
            <family val="2"/>
            <charset val="186"/>
          </rPr>
          <t xml:space="preserve">
kuni 8 a: 
↘
9-10a: 
↗ 
Kokku 10 a periood:
↘→</t>
        </r>
      </text>
    </comment>
    <comment ref="I109" authorId="1" shapeId="0" xr:uid="{BA02B463-D7A9-4D2E-9726-C85D974E66A2}">
      <text>
        <r>
          <rPr>
            <sz val="9"/>
            <color indexed="81"/>
            <rFont val="Tahoma"/>
            <family val="2"/>
            <charset val="186"/>
          </rPr>
          <t xml:space="preserve">
kuni 8 a: 
→ 
9-10 a:
 ↓ 
Kokku 10 a periood:
↘→ 
</t>
        </r>
      </text>
    </comment>
  </commentList>
</comments>
</file>

<file path=xl/sharedStrings.xml><?xml version="1.0" encoding="utf-8"?>
<sst xmlns="http://schemas.openxmlformats.org/spreadsheetml/2006/main" count="3810" uniqueCount="1637">
  <si>
    <t>OSKA valdkond</t>
  </si>
  <si>
    <t>Alavaldkond</t>
  </si>
  <si>
    <t>Ameti-
grupp
(ISCO)</t>
  </si>
  <si>
    <t>Põhikutseala</t>
  </si>
  <si>
    <t>Pakkumise ja nõudluse vahe</t>
  </si>
  <si>
    <t>Kokku tasemeõpe</t>
  </si>
  <si>
    <t>Kutse</t>
  </si>
  <si>
    <t>Mag</t>
  </si>
  <si>
    <t xml:space="preserve">Töömaailma kutsed*** </t>
  </si>
  <si>
    <t>Metsandus ja puidutööstus</t>
  </si>
  <si>
    <t>Juhtimine</t>
  </si>
  <si>
    <t>Juhid</t>
  </si>
  <si>
    <t xml:space="preserve"> ↘</t>
  </si>
  <si>
    <t>x</t>
  </si>
  <si>
    <t>Ekspertide hinnangul on pakkumine piisav. Hariduspakkumist antud põhikutsealal välja toodud ei ole, kuna eeldatakse, et valdavalt toimub juhipositsioonide täitmine sama valdkonna tippspetsialistidega.</t>
  </si>
  <si>
    <t>Müügijuhid</t>
  </si>
  <si>
    <t>↗</t>
  </si>
  <si>
    <t>Ostujuhid</t>
  </si>
  <si>
    <t>Metsamajandamine ja puiduvarumine</t>
  </si>
  <si>
    <t>Spetsialistid</t>
  </si>
  <si>
    <t>Metsanduse spetsialistid</t>
  </si>
  <si>
    <t>↑</t>
  </si>
  <si>
    <t>alla 5</t>
  </si>
  <si>
    <t>Pakkumine ületab statistiliselt nõudlust. Ekspertide hinnangul on pakkumine ja nõudlus tasakaalus.</t>
  </si>
  <si>
    <t>Oskustöötajad</t>
  </si>
  <si>
    <t>Raietööline</t>
  </si>
  <si>
    <t>Pakkumine ületab statistiliselt nõudlust. Tegemist on kahaneva kutsealaga.</t>
  </si>
  <si>
    <t>Arborist</t>
  </si>
  <si>
    <t>Pakkumine ületab statistiliselt nõudlust.</t>
  </si>
  <si>
    <t>Harvesterioperaator</t>
  </si>
  <si>
    <t>Nõudlus ületab statistiliselt pakkumist, tegemist on kasvavate kutsealadega. Valdkond tajub sobivate oskustega inimeste puudust</t>
  </si>
  <si>
    <t>Forvarderioperaator</t>
  </si>
  <si>
    <t>Metsaveo- ja hakkuriautojuht</t>
  </si>
  <si>
    <t>Nõudlus ületab statistiliselt pakkumist. Valdkond tajub sobivate oskustega inimeste puudust.</t>
  </si>
  <si>
    <t>Puidutöötlemine ja puittoodete tootmine ning mööbli tootmine, sh pehme mööbel</t>
  </si>
  <si>
    <t>Tootmisjuht</t>
  </si>
  <si>
    <t>Nõudlus ületab statistiliselt pakkumist. Puuduva osa katmiseks sobib rakenduskõrgharidusõpe.</t>
  </si>
  <si>
    <t>Puitkonstruktsioonide projekteerija</t>
  </si>
  <si>
    <t>Tootearendaja</t>
  </si>
  <si>
    <t>Mööblitehnoloog, Tehnik-joonestaja</t>
  </si>
  <si>
    <t>Tootmisseadmete tehnik</t>
  </si>
  <si>
    <t>Puitmaja (sh käsitöö palkmaja) ehitaja/tootja, puitkonstruktsioonide püstitaja</t>
  </si>
  <si>
    <t>Nõudlus ületab statistiliselt pakkumist, kuid ekspertide hinnangul katavad puudujääva pakkumise ehituse ja ehituspuusepa erialade lõpetajad.</t>
  </si>
  <si>
    <t>Pehmemööbli valmistaja</t>
  </si>
  <si>
    <t>→</t>
  </si>
  <si>
    <t>Pakkumine ületab statistiliselt nõudluse. Ekspertide hinnangul ei ole pakkumine vastav tööturu vajadustele.</t>
  </si>
  <si>
    <t>Tisler</t>
  </si>
  <si>
    <t>Pakkumine ületab statistiliselt nõudlust. Valdkond tajub sobivate oskustega inimeste puudust.</t>
  </si>
  <si>
    <t>CNC pingioperaatorid</t>
  </si>
  <si>
    <t>Nõudlus ületab statistiliselt pakkumist. Vajadus tavaliste puidupingioperaatorite järgi väheneb, selle arvelt suurendada CNC pingioperaatorite õpet.</t>
  </si>
  <si>
    <t>Pingioperaatorid</t>
  </si>
  <si>
    <t>Liinioperaatorid</t>
  </si>
  <si>
    <t>Nõudlus ületab statistiliselt pakkumist oluliselt, sest pakkumist ei ole. Vajadus  liinioperaatorite väljaõppe järele on suur.</t>
  </si>
  <si>
    <t>Arvestusala</t>
  </si>
  <si>
    <t>Finants- ja juhtimisarvestus</t>
  </si>
  <si>
    <t>Finantsjuht (+ arvestusettevõtte juht)</t>
  </si>
  <si>
    <t xml:space="preserve">Pakkumine ületab statistiliselt nõudlust. </t>
  </si>
  <si>
    <t>Finantskontroller, majandusarvestuse analüütik, arendusjuht</t>
  </si>
  <si>
    <t>Pearaamatupidaja, vanemaraamatupidaja</t>
  </si>
  <si>
    <t>↓</t>
  </si>
  <si>
    <t>Keskastme spetsialistid</t>
  </si>
  <si>
    <t>Keskastme raamatupidaja</t>
  </si>
  <si>
    <t>Pakkumine ületab statistiliselt oluliselt nõudlust, kuna automatiseerimise ja korralduslike muutuste tõttu võib nendest ametikohtadest kaduda kuni 1/3, mida osaliselt kompenseerib välisettevõtete arvestuskeskuste tööjõuvajadus. Ületootmine puudutab rohkem kutseharidust.</t>
  </si>
  <si>
    <t>Kontoriametnikud</t>
  </si>
  <si>
    <t>Palgaarvestaja, arveametnik</t>
  </si>
  <si>
    <t>4311, 4313</t>
  </si>
  <si>
    <t>Väline audiitortegevus</t>
  </si>
  <si>
    <t>Vandeaudiitor</t>
  </si>
  <si>
    <t>u 300</t>
  </si>
  <si>
    <t>Siseauditeerimine</t>
  </si>
  <si>
    <t>Siseaudiitor</t>
  </si>
  <si>
    <t>2421 (osaliselt)</t>
  </si>
  <si>
    <t xml:space="preserve">Kuna tööjõud tuleb mitmetelt erialadelt, ei ole võimalik täpse pakkumisega siduda. Ekspertide hinnangul on pakkumine piisav. </t>
  </si>
  <si>
    <t>Info- ja kommunikatsioonitehnoloogia</t>
  </si>
  <si>
    <t>IKT-kompetentsiga juhid</t>
  </si>
  <si>
    <t>1330; 2421</t>
  </si>
  <si>
    <t>Nõudlus ületab statistiliselt pakkumist. Juhiks saamise eelduseks on erialane haridus (magistri tasemel) ja eelnev töökogemus. IKT-kompetentsiga juhtide järele vajadus kasvab eelkõige teistes sektorites.</t>
  </si>
  <si>
    <t>Elektroonika</t>
  </si>
  <si>
    <t>Elektroonikainsenerid</t>
  </si>
  <si>
    <t>1321; 2141; 2152</t>
  </si>
  <si>
    <t xml:space="preserve">Nõudlus ületab statistiliselt pakkumist. </t>
  </si>
  <si>
    <t>Elektroonikatehnikud</t>
  </si>
  <si>
    <t>3114; 3122</t>
  </si>
  <si>
    <t>Bak, Rak</t>
  </si>
  <si>
    <t>Statistiliselt on pakkumine ja nõudlus enam-vähem tasakaalus, kuid koolituspakkumises tuleb arvestada eelkõige kõrgharidusega tehnikute suurema vajadusega.</t>
  </si>
  <si>
    <t>Tootmise operaatorid</t>
  </si>
  <si>
    <t>7421; 7543; 8212</t>
  </si>
  <si>
    <t>Statistiliselt on pakkumine ja nõudlus enam-vähem tasakaalus. Tootmise operaatorite osas on tegemist pakkumise osas mõningase puudujäägiga.</t>
  </si>
  <si>
    <t>Tarkvaraarendus / IKT-süsteemid ja -teenused</t>
  </si>
  <si>
    <t>Tarkvaraanalüütikud/-arhitektid</t>
  </si>
  <si>
    <t>2521; 2519</t>
  </si>
  <si>
    <t>Nõudlus ületab statistiliselt pakkumist. Ekspertide hinnangul ületab nõudlus oluliselt pakkumist. Tarkvaraarendus on suurima kasvuvajadusega kutseala ja seda eelkõige  kõrgharidusega spetsialistide osas. Kõrgkooli sisseastujate arv on piisav, et katta ära vajadust, kuid probleemiks on suur katkestajate määr.</t>
  </si>
  <si>
    <t>Tarkvaraarendajad</t>
  </si>
  <si>
    <t>2512; 2513; 2514</t>
  </si>
  <si>
    <t>Kutseharidusega tarkvaraarendajate osas ületab pakkumine nõudlust. Samas ei tohiks siin pakkumist üks-ühele nõudlusega võrrelda, vaid tuleks arvestada ka kutsehariduse rolliga pikema haridustee ühe osana. Kutsehariduses alustati noorem-tarkvaraarendajate väljaõppega uue õppekava alusel 3 aastat tagasi ning esimesed lõpetajad jõuavad alles 2017.a. tööjõuturule. Pakkumise aluseks on vanal õppekaval õppinute/ lõpetajate arvud.</t>
  </si>
  <si>
    <t>IKT-süsteemide analüütikud/arhitektid</t>
  </si>
  <si>
    <t>Nõudlus ületab statistiliselt pakkumist. Ekspertide hinnangul ületab IKT-süsteemide ja -teenuste alavaldkonnas kõrg- ja kutseharidusega spetsialistide vajadus oluliselt pakkumist. Samas sisseastujaid on piisavalt, et katta ära tööjõuvajadust.</t>
  </si>
  <si>
    <t>IKT-süsteemide arendajad ja haldajad</t>
  </si>
  <si>
    <t>2522; 2523; 2529; 3512; 3513; 3514</t>
  </si>
  <si>
    <t>Telekommunikatsioon</t>
  </si>
  <si>
    <t>Telekommunikatsiooniinsenerid</t>
  </si>
  <si>
    <t>Nõudlus ületab statistiliselt pakkumist. Telekommunikatsiooni alavaldkonnas on nõudlus kõrgharidusega spetsialistide järele koolituspakkumisest suurem. Ekspertide poolt hinnatud nõudlus on umbes
80 inimest aastas, kuid haridussüsteemil on aastas pakkuda umbes 30 lõpetajat. Pakkumine on selgelt alla nõudluse.</t>
  </si>
  <si>
    <t>Telekommunikatsioonitehnikud</t>
  </si>
  <si>
    <t>3322; 3511; 3522; 7422</t>
  </si>
  <si>
    <t>Statistiliselt on pakkumine ja nõudlus enam-vähem tasakaalus. Kutseharidusega telekommunikatsioonitehnikute osas on tegemist pakkumise osas mõningase puudujäägiga.</t>
  </si>
  <si>
    <t>Sotsiaaltöö</t>
  </si>
  <si>
    <t>z</t>
  </si>
  <si>
    <t>1341; 1343; 1344</t>
  </si>
  <si>
    <t>Pakkumine ületab statistiliselt nõudlust. Vajadus juhtide järele püsib sama suur või väheneb veidi. Peamiseks mõjuriks on haldusreform, mis peaks vähendama KOV töötajate hulgas juhtimistasandit.</t>
  </si>
  <si>
    <t>Sotsiaaltöötajad ja nõustajad</t>
  </si>
  <si>
    <t>2635; 3412</t>
  </si>
  <si>
    <r>
      <rPr>
        <b/>
        <sz val="9"/>
        <color theme="1"/>
        <rFont val="Calibri"/>
        <family val="2"/>
        <charset val="186"/>
        <scheme val="minor"/>
      </rPr>
      <t>Mag</t>
    </r>
    <r>
      <rPr>
        <sz val="9"/>
        <color theme="1"/>
        <rFont val="Calibri"/>
        <family val="2"/>
        <charset val="186"/>
        <scheme val="minor"/>
      </rPr>
      <t>, bak,</t>
    </r>
    <r>
      <rPr>
        <b/>
        <sz val="9"/>
        <color theme="1"/>
        <rFont val="Calibri"/>
        <family val="2"/>
        <charset val="186"/>
        <scheme val="minor"/>
      </rPr>
      <t xml:space="preserve"> rak</t>
    </r>
  </si>
  <si>
    <t>Pakkumine ületab statistiliselt nõudlust. Vajadus sotsiaaltöötajate järele suureneb veidi sh põhiliselt KOV sotsiaaltöötajate järele. Kasvuvajadust tekitab uus sotsiaalhoolekande seadus ja suundumine kogukonnapõhistele teenustele.</t>
  </si>
  <si>
    <t>Hooldustöötajad</t>
  </si>
  <si>
    <t>5321; 5322</t>
  </si>
  <si>
    <t>Nõudlus ületab statistiliselt pakkumist. Hooldustöötajate järele vajadus kasvab lähiaastatel seoses elanikkonna vananemisega. Eriti kasvab vajadus koduhooldustöötajate järele kogukonnapõhiste teenuste rakendamise tõttu.</t>
  </si>
  <si>
    <t>Tegevusjuhendajad</t>
  </si>
  <si>
    <t>Statistiliselt on pakkumine ja nõudlus tasakaalus. Tegevusjuhendajate arv kasvab natuke olles mõjutatud kogukonnapõhiste teenuste ja uute põlvkondade eneseteadlikuma ja nõudlikumate soovide kaudu.</t>
  </si>
  <si>
    <t>Lastehoidjad ja asenduskodutöötajad</t>
  </si>
  <si>
    <t xml:space="preserve">Pakkumine ületab statistiliselt nõudlust. Väikelaste arvu vähenemise tõttu väheneb üldine vajadus lapsehoidjate järele, samas suureneb nõudlus erivajadustega laste lapsehoidjate järele. Asenduskodutöötajate arvu osas suuremaid muutusi ei ole. </t>
  </si>
  <si>
    <t>Metalli- ja masinatööstus</t>
  </si>
  <si>
    <t>Müügi- ja turundusjuhid</t>
  </si>
  <si>
    <t>Nõudlus ületab statistiliselt pakkumist. Inseneri-erialade lõpetajatel põhinevat hariduspakkumist on laiendatud ka juhtimisega seotud põhikutsealadele, kuna ekspertide hinnangul eeldab juhtimisfunktsiooni täitmise sobivate isikuomaduste kombinatsiooni valdkondlike teadmistega. Juhid nö "kasvavad valdkonnast välja". Lisaks on vaja täiendavalt omandada teadmisi vastutusvaldkonnast (müügist, turundusest, tarneahelatest jne).  
Nõudlus ületab pakkumist, tööandjatest ekspertide hinnangul sobiks puuduva osa katmiseks kõige paremini rakenduskõrgharidus.</t>
  </si>
  <si>
    <t xml:space="preserve">Tarnealajuhid
 </t>
  </si>
  <si>
    <t xml:space="preserve">1324
</t>
  </si>
  <si>
    <t>Tootejuhid</t>
  </si>
  <si>
    <t>Tootmis-, tsehhi-, kvaliteedi- ja tehnikajuhid</t>
  </si>
  <si>
    <t>INSENERID:
tehnoloogia; tootmissüsteemide,
CAD/CAMi, tootearenduse, mehhatroonika, mehaanika-, hooldus-, laeva-, keevitus-, prototüüpimis-, kvaliteedi, tootmise, jne.</t>
  </si>
  <si>
    <t>Meistrid ja töödejuhatajad</t>
  </si>
  <si>
    <t>↘</t>
  </si>
  <si>
    <t xml:space="preserve">Pakkumine põhikutsealale puudub. Meistreid-töödejuhatajaid haridusasutustes spetsiaalselt ette ei valmistata. Eksperthinnangu põhjal täidetakse antud positsioon sobivate isikuomadustega valdkondliku töökogemuse inimestega. Põhikutseala on kahanevas trendis seoses juhtimissüsteemide ümberkorraldamisega. </t>
  </si>
  <si>
    <t>Hooldustehnikud ja mehhatroonikud</t>
  </si>
  <si>
    <t>3115,3119,
3139,3113,
3151</t>
  </si>
  <si>
    <t xml:space="preserve">Pakkumine katab nii asendus- kui kasvuvajaduse. Eksperdid näevad antud grupi puhul suurenenud riski tööjõu väljavooluks Eestist. </t>
  </si>
  <si>
    <t>Masinate mehaanikud ja lukksepad</t>
  </si>
  <si>
    <t xml:space="preserve">Pakkumine põhikutsealale puudub. Masinate mehhaanikuid ja lukkseppi  haridusasutustes spetsiaalselt ette ei valmistata. Tegemist on "vananeva" põhikutsealaga. Eksperthinnangu põhjal tegutsevad tegutsevad sellel alal valdavalt pikaajalise töökogemusega inimesed, hõivevajadus on kahanevas trendis. Seoses masinapargi vahetusest tuleneva mehhatroonikute nõudluse kasvava trendiga, ei näe eksperdid selle grupi puhul tegelikku asendusvajadust.  </t>
  </si>
  <si>
    <t>Keevitajad</t>
  </si>
  <si>
    <t xml:space="preserve">Statistiliselt ületab pakkumine nõudluse. Keevitajate ning metalltoodete ja -konstruktsioonide valmistajate põhikutsealade hariduspakkumist käsitletakse ühisena tulenevalt  sarnastest erialaoskustest.  Eksperthinnangu põhjal ei ole tööjõuturul piisavalt sobivat tööjõudu. 
Võimalikud põhjused: tellimuste volatiivsus (hooajaliselt suurenev tööjõuvajadus), lõpetajate oskuste mittevastavus tööandjate vajadustele, suurem väljaränne võrreldes teiste erialade lõpetajatega. </t>
  </si>
  <si>
    <t>Metalltoodete ja -konstruktsioonide valmistajad</t>
  </si>
  <si>
    <t>7213,7214,
7221,7222</t>
  </si>
  <si>
    <t>Pinkide seadistajad ja operaatorid</t>
  </si>
  <si>
    <t>7223,8121,
8189,8122</t>
  </si>
  <si>
    <t>117 
(sh konventsionaalsed pingid 74, 
APJ pingid 43)</t>
  </si>
  <si>
    <t xml:space="preserve">Statistiliselt ületab pakkumine nõudlust.  Eksperthinnangu põhjal ei ole tööjõuturul piisavalt APJ pinkide seadistamise oskustega tööjõudu. Võimalikud põhjused: lõpetajate ebapiisavad erialased oskused.   </t>
  </si>
  <si>
    <t>Viimistlejad</t>
  </si>
  <si>
    <t xml:space="preserve">Pakkumine põhikutsealale puudub. 
Eksperthinnangu põhjal on sellel  põhikutsealal vajalikke oskusi võimalik omandada suhteliselt lühikese ajaga, sh ettevõttes kohapeal.  Tööandjatest eksperdid loevad tööjõupakkumist piisavaks. </t>
  </si>
  <si>
    <t>Seadmete koostajad ja koostelukksepad</t>
  </si>
  <si>
    <t xml:space="preserve">Statistiliselt ületab nõudlus pakkumist. Eksperthinnangu põhjal on sellelel  põhikutsealal vajalikke oskusi võimalik omandada suhteliselt lühikese ajaga, sh ettevõttes kohapeal. Tööandjatest eksperdid loevad tööjõupakkumist piisavaks. </t>
  </si>
  <si>
    <t>Suur kasv</t>
  </si>
  <si>
    <t>Mõõdukas kasv</t>
  </si>
  <si>
    <t>Stabiilne</t>
  </si>
  <si>
    <t>Mõõdukas kahanemine</t>
  </si>
  <si>
    <t>Suur kahanemine</t>
  </si>
  <si>
    <t>Hõivatute arv</t>
  </si>
  <si>
    <t>Energeetika ja kaevandamine</t>
  </si>
  <si>
    <t>Kaevandamine</t>
  </si>
  <si>
    <t>Energeetika; elektrivõrkude ehitus ja elektripaigaldus</t>
  </si>
  <si>
    <t>Juhid kaevandamises</t>
  </si>
  <si>
    <t>Mäeinsenerid</t>
  </si>
  <si>
    <t>Mäemeistrid ja töödejuhatajad</t>
  </si>
  <si>
    <t>Lõhkajad</t>
  </si>
  <si>
    <t>Kaevurid ja mäemasinate operaatorid</t>
  </si>
  <si>
    <t>Sõidukijuhid kaevandamises</t>
  </si>
  <si>
    <t>Mehaanikud ja lukksepad</t>
  </si>
  <si>
    <t>Juhid energeetikas</t>
  </si>
  <si>
    <t>Elektri- ja energeetikainsenerid</t>
  </si>
  <si>
    <t>Tööstusinsenerid</t>
  </si>
  <si>
    <t>Energeetika ja elektriala tehnikud, tootmisoperaatorid ja töödejuhatajad</t>
  </si>
  <si>
    <t>Elektrikud</t>
  </si>
  <si>
    <t>Katlaoperaatorid</t>
  </si>
  <si>
    <t>Nõudlus ja pakkumine on praegu tasakaalus, kuid lähiaastatel tekib puudujääk. Üldjuhul eeldatakse magistritaset. Ida-Virumaa ettevõtetel on juhtide ja inseneride leidmine keerulisem, kuna õpe toimub Tallinnas.</t>
  </si>
  <si>
    <t>5. taseme õpet ei ole. Töötajad kasvavad välja oskustöötajatest, ettevõtjad teravaid järelkasvuprobleeme ei tunneta.</t>
  </si>
  <si>
    <t>Erialane tasemeõpe puudub. Põlevkiviettevõtted koolitavad ise tööjõudu, mujal kaevandamises on tööjõu ettevalmistus probleemiks.</t>
  </si>
  <si>
    <t>Statistiliselt ületab nõudlus pakkumist, kuid õpe vaid Ida-Virumaal. Ida-Virumaal on ettevõtjate sõnul  tööjõupakkumine piisav (koolitatakse koostöös piirkonna KHKga), mujal puudujääk.</t>
  </si>
  <si>
    <t>Erialast tasemeõpet on vähe. Ida-Virumaal on ettevõtete sõnul tööjõupakkumine piisav, mujal regioonides tööjõudu napib.</t>
  </si>
  <si>
    <t>Lukksepa eriala tasemehariduses ei õpetata, tööjõu ettevalmistuseks sobivad lähedased erialad. Seoses seadmepargi uuendamisega on tööjõuvajadus vähenev. Tööandjad loevad tööjõupakkumist piisavaks.</t>
  </si>
  <si>
    <t>Statistiliselt katab pakkumine napilt nõudluse, kuid ekspertide hinnangul on pigem puudujääk. Soojusenergeetika- ja gaasiinseneridest on puudujääk.</t>
  </si>
  <si>
    <t>Nõudlus ületab pakkumist, eriti automaatika ja mehhatroonika taustaga töötajate osas.</t>
  </si>
  <si>
    <t>Nõudlus ületab oluliselt pakkumist, rohkem oleks vaja rakenduskõrgharidust ja 5. taseme õpet.</t>
  </si>
  <si>
    <t>Pakkumine on väikese puudujäägiga. Tegelik nõudlus võib väljarände tõttu olla suurem. Jaotusvõrgu elektrike järelkasvu probleemi on leevendamas käivitunud töökohapõhine õpe.</t>
  </si>
  <si>
    <t>Statistiliselt ületab nõudlus pakkumist. Kuna tegemist on kahaneva kutsealaga, siis olulisi probleeme ei ole. Õpe ainult Ida-Virumaal, millest ei piisa teistele piirkondadele tööjõu ette valmistamiseks.</t>
  </si>
  <si>
    <t>Lukksepa eriala tasemehariduses ei õpetata, tööjõu ettevalmistuseks sobivad lähedased erialad. Seoses seadmepargi uuendamisega on tööjõuvajadus vähenev, kuid taastuvenergeetikas töökohti lisandub.</t>
  </si>
  <si>
    <t xml:space="preserve">Keemia-, kummi-, plasti- ja ehitusmaterjalide tööstus </t>
  </si>
  <si>
    <t>Keemia-põlevkiviõli- ja ehitusmaterjalitööstus</t>
  </si>
  <si>
    <t>Juhid, tipp- ja keskastme spetsialistid</t>
  </si>
  <si>
    <t>Pakkumine ületab statistiliselt vajadust. Tõmbekeskustest eemal asuvad ettevõtted tunnetavad kvalifitseeritud tööjõu puudust. Tallinnas on kõrghariduse omandajad nõus asuma ka madalamat kvalifikatsiooni eeldavale tööle, näiteks kutseharidust eeldavate laborantide puudusel värvatakse keemiaalase kõrgharidusega spetsialiste laborantideks.</t>
  </si>
  <si>
    <t>Keemiainsenerid</t>
  </si>
  <si>
    <t>MA</t>
  </si>
  <si>
    <t>Pakkumine ja nõudlus on statistiliselt tasakaalus. Eksperdid tunnetavad tööjõupuudust.</t>
  </si>
  <si>
    <t>Keemiaprotsesside tehnoloogid</t>
  </si>
  <si>
    <t xml:space="preserve">3133
</t>
  </si>
  <si>
    <t>0*</t>
  </si>
  <si>
    <t>Kvaliteedi kontrollijad ja laborandid</t>
  </si>
  <si>
    <t xml:space="preserve">Pakkumine ja nõudlus on statistiliselt tasakaalus, kuid pakkumine katab vajaduse Ida-Virumaal. Teiste regioonide ettevõtted koolitavad ettevõttes kohapeal või palkavad keemia või materjalitehnoloogia kõrgharidusega  lõpetanuid. </t>
  </si>
  <si>
    <t>Tööstusseadmete ja -masinate mehaanikud</t>
  </si>
  <si>
    <t>Pakkumine ja nõudlus on statistiliselt tasakaalus. Eksperdid tunnetavad tööjõupuudust, eriti jääb puudu automaatikutest, mehhatroonikutest ja elektrikutest.</t>
  </si>
  <si>
    <t>Keemiaprotsesside operaatorid</t>
  </si>
  <si>
    <t>Nõudlus ületab statistiliselt pakkumist. Ettevõtted väljaspool Ida-Virumaad koolitavad tööjõudu ise. Õpe peaks olema tagatud ka mujal Eestis.</t>
  </si>
  <si>
    <t>Kummi ja plastitööstus</t>
  </si>
  <si>
    <t xml:space="preserve">Pakkumine ületab statistiliselt nõudlust. Asendusvajaduse katmiseks ning plasti- ja kummitööstusesse suunduvate vajaliku arvu uute inimeste tagamiseks on vajalik senisest suuremas mahus materjalitehnoloogia väljaõpe nii bakalaureuse kui magistri tasemel. </t>
  </si>
  <si>
    <t>Tootearendusinsenerid</t>
  </si>
  <si>
    <t>Pakkumine ja nõudlus on statistiliselt tasakaalus. Valdkond tajub nende inimeste puudust.</t>
  </si>
  <si>
    <t>Kvaliteedi kontrollijad ja katsetajad</t>
  </si>
  <si>
    <t>Pakkumine ja nõudlus on statistiliselt tasakaalus, ettevõtjad ei eelda erialast ettevalmistust</t>
  </si>
  <si>
    <t>Nõudlus ületab statistiliselt pakkumist. Eksperdid tunnetavad tööjõupuudust, eriti jääb puudu automaatikutest, mehhatroonikutest</t>
  </si>
  <si>
    <t>Tööstusseadmete ja -masinate seadistajad</t>
  </si>
  <si>
    <t>Tööstusseadmete ja -masinate operaatorid</t>
  </si>
  <si>
    <t>Nõudlus ületab statistiliselt pakkumist.  Õpe puudub kuid on ekspertide hinnangul vajalik</t>
  </si>
  <si>
    <t>Tervishoid</t>
  </si>
  <si>
    <t>Seadusega reguleeritud kutsealad</t>
  </si>
  <si>
    <t>Arstid</t>
  </si>
  <si>
    <t>Kuigi arstide arv võib kahaneda ligi 4%, ei pruugi haridussüsteem suuta katta vanusest ja emigratsioonist tulenevat asendusvajadust</t>
  </si>
  <si>
    <t>Hambaarstid</t>
  </si>
  <si>
    <t xml:space="preserve">Tänased lõpetamismäärad ei suuda asendusvajadust täiel määral teenindada, kuid vastuvõtu suurendamise otsuseks vajalik täiendav analüüs </t>
  </si>
  <si>
    <t>Proviisorid</t>
  </si>
  <si>
    <t>Koolituspakkumine ei ole piisav, et asendada vanuse tõttu lahkujaid. Oluline probleemkoht on väljalangevus (44%). Enne vastuvõtuarvude suurendamist on põhjendatud  välja töötada proviisorite ja farmatseutide ühendõppekava</t>
  </si>
  <si>
    <t>Tipp- ja keskastme spetsialistid</t>
  </si>
  <si>
    <t>Õed</t>
  </si>
  <si>
    <t>Lõpetajad suudavad pakkuda asendust ja tagasihoidlikku kasvu. Eeldades õdede arvu kasvuvajadust veerandi võrra (9 õde 1000 elaniku kohta), tuleks suurendada lõpetajate hulka ja vastuvõttu suurendada</t>
  </si>
  <si>
    <t>Farmatseudid</t>
  </si>
  <si>
    <t xml:space="preserve">Eeldades kasvuvajadust viiendiku võrra, tuleks farmatseutide lõpetajate hulka suurendada. Põhjendatud on välja töötada proviisorite ja farmatseutide ühendõppekava   </t>
  </si>
  <si>
    <t>Ämmaemandad</t>
  </si>
  <si>
    <t>Olukorras, kus ämmaemandate pakkumine ületab jõuliselt asendusvajadust, vajab seniste vastuvõtu-arvudega jätkamine head argumentatsiooni. Kui tervishoiusüsteem suudab ämmaemandaid kutsealaselt täies ulatuses rakendada, on seniste vastuvõtu-arvudega jätkamine aktsepteeritav</t>
  </si>
  <si>
    <t xml:space="preserve">Reguleerimata kutsealad, millega seondub tasemehariduses konkreetne õppekava </t>
  </si>
  <si>
    <t>Bioanalüütikud</t>
  </si>
  <si>
    <t>Haridussüsteem pakub nii asendust kui ka loob eeldused ootuspäraseks kasvuks kümnendiku võrra</t>
  </si>
  <si>
    <t>Erakorralise meditsiini tehnikud</t>
  </si>
  <si>
    <t>Kui voolavus sektorist oluliselt ei suurene, suudab haridus-süsteem pakkuda kasvu veerandi võrra</t>
  </si>
  <si>
    <t>Füsioterapeudid</t>
  </si>
  <si>
    <t>Haridussüsteem pakub nii asendust kui ka loob eeldused ootuspäraseks kasvuks kolmandiku võrra</t>
  </si>
  <si>
    <t>Teenindus- ja müügitöötajad</t>
  </si>
  <si>
    <t>Kui ootuseks haridussüsteemile on, et  kvalifitseeritud hooldustöötajate osakaal tööjõus peaks suurenema, suudab haridussüsteem seda ootust ka täita.
Samas, hooldustöötajate vajaduse katmiseks on soovitav suunata hooldustööks sobivate hoiakutega tööotsijaid tööandjate juurde ning tagada tööks vajalik ümberõpe.</t>
  </si>
  <si>
    <t>Kliinilised ja koolipsühholoogid</t>
  </si>
  <si>
    <t>Haridussüsteem pakub piisaval hulgal magistriharidusega psühholooge, kel on potentsiaal siirduda kliiniliseks või koolipsühholoogiks. Et see potentsiaal realiseeruks, tuleb luua tingimused kliinilise psühholoogi kutseaasta läbimiseks ning paranema peavad koolipsühholoogide töötingimused</t>
  </si>
  <si>
    <t>Radioloogiatehnikud</t>
  </si>
  <si>
    <t>Seniste lõpetamis- ja vastuvõtutrendidega jätkates suudab haridussüsteem pakkuda nii 15%-list kasvu kui ka asendust tööturult lahkujatele</t>
  </si>
  <si>
    <t>2634 (osaliselt)</t>
  </si>
  <si>
    <t>3211 (osaliselt)</t>
  </si>
  <si>
    <t>Juhid ehituses (sh objekti- ja projektijuhid)</t>
  </si>
  <si>
    <t>kõrg-
haridusega 5320</t>
  </si>
  <si>
    <t>kutse-
haridusega 3425</t>
  </si>
  <si>
    <t>Insenerid</t>
  </si>
  <si>
    <t>Statistiliselt ületab nõudlus pakkumist. Tööandjad tunnetavad eriti puudust teede- ning veetehnika ja hoone tehnosüsteemide inseneridest (sh eriti KVJ inseneridest). Kitsamate spetsialiseerumistega nagu raudtee-, sadama-,  geotehnikainseneride järele on nõudlus väike, kuid nende olemasolu on hädavajalik.</t>
  </si>
  <si>
    <t>Geodeedid</t>
  </si>
  <si>
    <t>Tööjuhid</t>
  </si>
  <si>
    <t>kõrg-
haridusega 1675</t>
  </si>
  <si>
    <t>kutse-
haridusega 2510</t>
  </si>
  <si>
    <t>Konstruktsioonide ehitajad</t>
  </si>
  <si>
    <t>Ehitus</t>
  </si>
  <si>
    <t>Põllumajandus ja toiduainetööstus</t>
  </si>
  <si>
    <t>Põllumajandus</t>
  </si>
  <si>
    <t>Põllumajandus-, kalandus- ja vesiviljelusettevõtte juht</t>
  </si>
  <si>
    <t>49*</t>
  </si>
  <si>
    <t>Tööjõuvajadus ja koolituspakkumine toodud põhikutsealadele on lähitulevikus tasakaalus</t>
  </si>
  <si>
    <t>Agronoom/ taimekasvatusspetsialist</t>
  </si>
  <si>
    <t>Looma ja linnukasvatusspetsialist</t>
  </si>
  <si>
    <t>Vesiviljelus- spetsialist</t>
  </si>
  <si>
    <t>Veeloomade ja taimede kasvatajad ( 6221)</t>
  </si>
  <si>
    <t>Koolituspakkumine ületab statistiliselt tööjõuvajadust, kuid arvestades lõpetajate vähesust  ülekoolitamist ei toimu</t>
  </si>
  <si>
    <t>Tootmistehnika spetsialistid ja insenerid</t>
  </si>
  <si>
    <t>Tööjõuvajadus ja koolituspakkumine  on lähitulevikus tasakaalus</t>
  </si>
  <si>
    <t>Loomaarstid</t>
  </si>
  <si>
    <t>Loomaarstid (2250)</t>
  </si>
  <si>
    <t>Tööjõuvajadus ja koolituspakkumine on lähitulevikus tasakaalus</t>
  </si>
  <si>
    <t>Taimekasvatajad</t>
  </si>
  <si>
    <t>Põllusaaduste ja köögiviljakasvatajad (6111), Segakultuuride kasvatajad (6114), Põllusaaduste ja loomakasvatajad (6130) Farmi ja metsatööseadmete juhid (8341)</t>
  </si>
  <si>
    <t>Tööjõuvajadus ja koolituspakkumine  on  tasakaalus</t>
  </si>
  <si>
    <t>Looma ja linnukasvatajad</t>
  </si>
  <si>
    <t>Põllusaaduste ja loomakasvatajad (6130), Loomakasvatajad (6121), Linnukasvatajad (6122) Farmi ja metsatööseadmete juhid (8341)</t>
  </si>
  <si>
    <t>Mesinikud</t>
  </si>
  <si>
    <t>Mesinikud ja siidiussikasvatajad (6123)</t>
  </si>
  <si>
    <t>Loomaarsti abilised</t>
  </si>
  <si>
    <t>Abiloomaarstid (3240)</t>
  </si>
  <si>
    <t>Aednikud</t>
  </si>
  <si>
    <t>Aednikud, puukoolitöötajad ja istikukasvatajad (6113)</t>
  </si>
  <si>
    <t>Koolituspakkumine ületab tööjõuvajadust, kuid arvestades eelkõige tööjõu voolavust ja lõpetajate vähest rakendumist on tööjõuvajadus tööandjate vaates mõnevõrra suurem kui 23 inimest aastas</t>
  </si>
  <si>
    <t>Põllumajandusmasinate  mehhaanikud ja lukksepad</t>
  </si>
  <si>
    <t>Põllumajandus- ja tööstusmasinate mehaanikud ning lukksepad (7233)</t>
  </si>
  <si>
    <t>Koolituspakkumine põhikutsealale vähene</t>
  </si>
  <si>
    <t>Kalurid ja kalanduse oskustöötajad</t>
  </si>
  <si>
    <t>Sisevete ja rannapüügikalurid (6222), Laevamehhaanikud (3151), Laeva tekiohvitserid ja lootsid (3152)</t>
  </si>
  <si>
    <t>Koolituspakkumine põhikutsealale puudub</t>
  </si>
  <si>
    <t>Toiduainetööstus</t>
  </si>
  <si>
    <t>Tööstus ja tootmisinsenerid (2141),  Elektriinsenerid (2151), Elektroonikainsenerid (2152), Mehaanikainsenerid (2144)</t>
  </si>
  <si>
    <t>12*</t>
  </si>
  <si>
    <t>Statistiliselt on lõpetajate ülepakkumine, kuid  lõpetajate arv väike. Lõpetajad arvestatud koefitsiendiga.</t>
  </si>
  <si>
    <t>Juhid, spetsialistid</t>
  </si>
  <si>
    <t xml:space="preserve">Tootmisjuht </t>
  </si>
  <si>
    <t>Juhid tööstuses (1221)</t>
  </si>
  <si>
    <t xml:space="preserve">Tootearendusjuht </t>
  </si>
  <si>
    <t>Juhid tööstuses (1221), Juhid teadus ja arendusalal (1224)</t>
  </si>
  <si>
    <t>28*</t>
  </si>
  <si>
    <t xml:space="preserve">Kvaliteedijuht </t>
  </si>
  <si>
    <t>Tehnoloog</t>
  </si>
  <si>
    <t>Keemiainsenerid (2145)</t>
  </si>
  <si>
    <t>Mikrobioloog/laborant</t>
  </si>
  <si>
    <t>Keemikud (2113), Bioloogid, botaanikud, zooloogid jms alade tippspetsialistid (2131), Keemia- ja füüsikateaduste tehnikud (3111), biotehnikud (3141)</t>
  </si>
  <si>
    <t>Meister/tööjuht</t>
  </si>
  <si>
    <t>Tööstuse töödejuhatajad (3122)</t>
  </si>
  <si>
    <t>Tööjõuvajadus ja koolituspakkumine on tasakaalus</t>
  </si>
  <si>
    <t>Masinaehitustehnikud (3115),  Elektrotehniliste alade tehnikud (3113), Elektroonikatehnikud (3114)</t>
  </si>
  <si>
    <t>Statistiliselt on tasemekoolituse ülepakkumine, kuid arvestades sektori vajadusi ning koolituspakkumise hinnangulisust, ei toimu ülekoolitamist.</t>
  </si>
  <si>
    <t>Tööstusmasinate mehhaanikud ja lukksepad</t>
  </si>
  <si>
    <t>Põhikutsealale otseselt koolilõpetajad puuduvad</t>
  </si>
  <si>
    <t>Toiduainetööstuse seadistajad, operaatorid ja töötlejad</t>
  </si>
  <si>
    <t>Lihunikud, kalatöötlejad jms toiduainete töötlejad (7511), Piimatöötlejad (7513), Puu ja köögivilja ning marjade töötlejad (7514), Toiduainete jms toodete masinate operaatorid (8160)</t>
  </si>
  <si>
    <t>Pagarid, kondiitrid ja maiustusevalmistajad</t>
  </si>
  <si>
    <t>Pagarid, kondiitrid ja maiustustevalmistajad (7512)</t>
  </si>
  <si>
    <t>Koolituspakkumine ületab tööjõuvajadust, kuid arvestades eelkõige tööjõu voolavust ja lõpetajate vähest rakendumist on tööjõuvajadus tööandjate vaates mõnevõrra suurem kui 31 inimest aastas</t>
  </si>
  <si>
    <t xml:space="preserve">1323
1349
1223
</t>
  </si>
  <si>
    <t>Arhitektid (sh sise-, maastikuarhitektid, planeerijad)</t>
  </si>
  <si>
    <t>Hooneautomaatika tehnikud</t>
  </si>
  <si>
    <t>Katuseehitajad</t>
  </si>
  <si>
    <t>Veevärgi ja hoone sisekliima lukksepad</t>
  </si>
  <si>
    <t>Ehitusmasinate juhid</t>
  </si>
  <si>
    <t>Transport, logistika, mootorsõidukite remont ja hooldus</t>
  </si>
  <si>
    <t>Transport ja logistika (alavaldkondadeülene)</t>
  </si>
  <si>
    <t>Transpordi ja logistika juhid / tippspetsialistid</t>
  </si>
  <si>
    <t xml:space="preserve">↗ </t>
  </si>
  <si>
    <t>Nõudlus ületab pakkumist. Ettevõtjad tunnetavad tööjõupuudust ja näevad vajadust täiendavalt rakenduskõrghariduse tasemel ette valmistada tippspetsialiste, et vähendada pikemas perspektiivis hankejuhtide, tarneahela- ja logistikajuhtide ning transpordiplaneerijate puudujääki.</t>
  </si>
  <si>
    <t>Logistika</t>
  </si>
  <si>
    <t>Lennujuhid</t>
  </si>
  <si>
    <t>Nõudluse - pakkumise suhe on tasakaalu lähedal. Antud kutseala esindajad konkureerivad rahvusvahelisel tööjõuturul. Tööandjad tööjõupuudust esile ei toonud, küll aga väljaõppeks sobivate inimeste leidmine keerukust, peamiselt intensiivseks ja vastutusrikkaks tööks vajalike isikuomaduste puudumise tõttu.</t>
  </si>
  <si>
    <t>Logistikud / Ostuspetsialist</t>
  </si>
  <si>
    <t>Ostuspetsialisti erialal tasemehariduses õpet ei toimu. Tööandjad näevad vajadust kutsehariduse tasemel ettevalmistuse järele (tase 5, nt transpordikorraldusega seotud ülepakkumisega erialade arvelt).</t>
  </si>
  <si>
    <t>Logistikud / Tollideklarant</t>
  </si>
  <si>
    <t xml:space="preserve">Koolituspakkumine ületab tööjõunõudlust kordades. </t>
  </si>
  <si>
    <t>Administratiivtöötajad</t>
  </si>
  <si>
    <t>Logistikud / Transpordikorraldajad</t>
  </si>
  <si>
    <t>4323*</t>
  </si>
  <si>
    <t>Logistikud / Laotöötaja</t>
  </si>
  <si>
    <t>Nõudlus ületab pakkumist. Eksperthinnangu kohaselt on vaja laotöötajate hariduspakkumist suurendada (nt transpordikorraldusega seotud ülepakkumisega erialade arvelt).</t>
  </si>
  <si>
    <t>Postitöötajad</t>
  </si>
  <si>
    <t xml:space="preserve">Koolituspakkumine põhikutsealale puudub. Vajalikke oskusi on võimalik omandada suhteliselt lühikese ajaga, sh ettevõttes kohapeal.
</t>
  </si>
  <si>
    <t xml:space="preserve">Tõsteseadmete operaatorid / Kraanajuht, dokker  </t>
  </si>
  <si>
    <t xml:space="preserve">↓ </t>
  </si>
  <si>
    <t xml:space="preserve">Tasemeõppes ametialale tööjõudu ette ei valmistata.  Tööandjad tunnevad puudust dokkeri väljaõppega tööjõust ning soovitavad avada vastav eriala Eesti Merekoolis. </t>
  </si>
  <si>
    <t>Tõsteseadmete operaatorid / Tõstukioperaator</t>
  </si>
  <si>
    <t xml:space="preserve">Tasemehariduses spetsiifiline koolitus puudub (laotöötaja õppe raames on võimalik saada tõstukijuhi tunnistus). Vastavat kvalifikatsiooni on võimalik omandada läbi täiendusõppe (sh Töötukassa vahendusel).  Tööandjad loevad tööjõupakkumist piisavaks.  </t>
  </si>
  <si>
    <t>Transport</t>
  </si>
  <si>
    <t>Piloot</t>
  </si>
  <si>
    <t xml:space="preserve">↗  </t>
  </si>
  <si>
    <t>Nõudluse - pakkumise suhe on tasakaalu lähedal. Tööandjad tööjõu ülepakkumist esile ei toonud. Tööjõupakkumine on tihedalt seotud  rahvusvahelise tööturuga, kus pilootide vajadus pigem kasvab.</t>
  </si>
  <si>
    <t>Laevapere liikmed / Laevajuht</t>
  </si>
  <si>
    <t xml:space="preserve">Statistiliselt ületab pakkumine mõningal määral nõudlust.  Eksperdid järelkasvu üle- ega alapakkumist ei tunnetanud. Karjäärvõimalused on seotud rahvusvahelise töökogemusega. Rahvusvahelisel tööturul laevajuhtide vajadus pigem kasvab, mis võib mõjutada sobiva tööjõu kättesaadavust Eestis. Laevajuhtide tööjõuvajaduse prognoosimisel on lähtutud hetkel kehtivast õiguslikust raamistikust (kõrgharidusnõue vanemtüürimeestel, kaptenitel). Juhul kui tulevikus lubatakse kutsehariduse lõpetanutel juhtida kuni 3000 kogumahutavusega laevu, vajab prognoos täpsustamist. </t>
  </si>
  <si>
    <t>Laevapere liikmed /Laeva-mehaanik, motorist</t>
  </si>
  <si>
    <t>Nõudluse ja pakkumise suhe on tasakaalu lähedal. Karjäärvõimalused on seotud rahvusvahelise töökogemusega. Rahvusvahelisel tööturul laevamehaanikute vajadus pigem kasvab. Tööandjad tunnevad puudust kogemustega vanemmehaanikutest ja elektromehaanikutest. EMERA avab vastava spetsialiseerumise 2017.a. Laevamehaanikute tööjõuvajaduse prognoosimisel on lähtutud hetkel kehtivast õiguslikust raamistikust (kõrgharidusnõue vanemmehaanikute ja teistel mehaanikutel). Juhul kui tulevikus lubatakse kutsehariduse lõpetanutel juhtida kuni 3000 kogumahutavusega laevu, vajab prognoos täpsustamist.</t>
  </si>
  <si>
    <t>Laevapere liikmed / Madrus</t>
  </si>
  <si>
    <t xml:space="preserve">Antud kutsealale koolituspakkumist ei ole võimalik välja tuua. Eesti Merekoolis on küll avatud vastav eriala, kuid viimasel kolmel aastal ei ole sellel olnud lõpetajaid.  Laevajuhina rakendumine eeldab eelnevat töökogemust madrusena, tööandjad rakendavad madrustena ka praktikante. Tööandjad tööjõupuudust esile ei toonud. </t>
  </si>
  <si>
    <t xml:space="preserve">Raudtee veeremi töötajad / Rongimeeskond </t>
  </si>
  <si>
    <t xml:space="preserve">Erialane tasemeõpe puudub. Raudtee-ettevõtted koolitavad ise tööjõudu vastavalt vajadusele. </t>
  </si>
  <si>
    <t>Raudtee veeremi töötajad / Veeremi töö korraldajad</t>
  </si>
  <si>
    <t>Sõiduauto-, taksojuht</t>
  </si>
  <si>
    <t xml:space="preserve">Tasemeõppe raames antud ametialale ettevalmistust ei toimu, eelduseks on sõiduki juhtimise õigus ja taksojuhtidel täiendusõpe. Tööandjad loevad tööjõupakkumist piisavaks. </t>
  </si>
  <si>
    <t>Bussi-, trammi-, trollijuht</t>
  </si>
  <si>
    <t xml:space="preserve">Tööjõunõudlus ületab koolituspakkumist, tööjõust on puudus ka ekspertarvamuste kohaselt.  Eksperdid näevad bussijuhtide puhul suurenenud riski tööjõu väljavooluks Eestist. Kutselisi bussijuhte koolitatakse kutsehariduse õppekavade raames ja ettevõtete poolt vajaduspõhiselt täiendkoolituse korras (nagu ka trammi- ja trollijuhte). </t>
  </si>
  <si>
    <t>Veoautojuhid</t>
  </si>
  <si>
    <t xml:space="preserve">Pakkumine on märkimisväärse puudujäägiga nii statistiliselt kui ekspertarvamuse kohaselt. Eksperdid näevad antud grupi puhul suurenenud riski tööjõu väljavooluks Eestist. Kutselisi veoautojuhte koolitatakse kutsehariduse õppekavade raames ja erakoolide poolt. Eelistatud on  kutsehariduses eriala omandanud, kuna erakoolide õppe kvaliteeti on kõikuv. Ettevõtted kasutavad tööjõuvajaduse katmiseks välistööjõudu.  </t>
  </si>
  <si>
    <t>Mootorsõidukid</t>
  </si>
  <si>
    <t xml:space="preserve">Tehnikajuhid ja meistrid-töödejuhatajad </t>
  </si>
  <si>
    <t xml:space="preserve">Statistiliselt ületab tööjõupakkumine nõudlust. Kutseala hõivenäitajad ja nõudlus võivad olla alahinnatud TLM-välistel tegevusaladel töötamise tõttu, mida alusandmetest tulenevate piirangute tõttu ei ole võimalik adekvaatselt kajastada. Eksperthinnangute kohaselt võib olla RAK tasemel ülepakkumine. </t>
  </si>
  <si>
    <t xml:space="preserve">Keskastme spetsialistid </t>
  </si>
  <si>
    <t>Diagnostikud</t>
  </si>
  <si>
    <t>Statistiliselt ületab tööjõupakkumine nõudlust. Kutseala hõivenäitajad ja nõudlus võivad olla alahinnatud TLM- välistel tegevusaladel töötamise tõttu, mida alusandmetest tulenevate piirangute tõttu ei ole võimalik adekvaatselt kajastada. Eksperthinnangute kohaselt võib olla kutsehariduse tasemel ülepakkumine. Kutsehariduse lõpetajate erialased oskused ei ole tööandjate sõnul piisavad.</t>
  </si>
  <si>
    <t>Mootorsõidukite tehnikud</t>
  </si>
  <si>
    <t>Koolituspakkumine ületab tööjõunõudlust kordades (autothnika eriala on populaarne eriala).  Tööandjad eelistavad keskhariduse baasil autotehnikuid (14% lõpetajatest). Ettevõtjad tunnevad puudus nii liikurmasina, kui veoauto- ja bussitehnikustest (suunad ei ole noorte hulgas populaarsed)</t>
  </si>
  <si>
    <t>Keretööde tehnikud</t>
  </si>
  <si>
    <t xml:space="preserve">Koolituspakkumine ületab tööjõunõudlust märkimisväärselt. Tööandjate hinnangul on tööturult keerulisem leida pigem autoplekkseppi kui automaalreid. </t>
  </si>
  <si>
    <t xml:space="preserve">Pakkumine ületab statistiliselt nõudlust, kuid ülepakkumist ei tunnetata. Vajadus kasvab, ametikoht täidetakse sageli lähedase eriala töötajatega (elektroonika ja automaatika, robootika, energeetika, mehaanika), kellele on vaja juurde anda teadmisi hoone tehnosüsteemidest ja sisekliimast. </t>
  </si>
  <si>
    <t>Nõudlus ületab statistiliselt pakkumist. Puudus on eelkõige oskustega ehituspuuseppadest, monteerijatest ja armeerijatest. Ehituspuuseppi ja puitkonstruktsioonide ehitamise oskustega töötajaid vajavad ka puitmaju tootvad ettevõtted. Pottseppade osas kahanev vajadus ja  nii statistiliselt kui ka ekspertide hinnangul on ülepakkumine.</t>
  </si>
  <si>
    <t>Pakkumine ületab statistiliselt nõudlust. Arhitektide, maastikuarhitektide ja sisearhitektide osas tunnetatakse üle pakkumist. Tööandjad vajavad rohkem rakendusliku suunitlusega ja heade ehitustehniliste teadmiste ja oskustega arhitekte. Planeerijate puhul on puudu väga heade planeerimisoskustega töötajatest.</t>
  </si>
  <si>
    <t>Statistiliselt ületab nõudlus pakkumist nii kõrg- kui ka kutsehariduse tasemel. Seda positsiooni täidavad kõrgharidusega spetsialistid või oskustöötajad, mistõttu on koolituspakkumisse arvestatud osa erinevate põhikutsealade pakkumisest. Kuna põhikutsealal töötavate inseneride tööjõudu napib, rakendatakse üliõpilasi varakult tööturul (objektiinsener, -juht, projektijuht) ning on töötajaid ka teistest valdkondadest.</t>
  </si>
  <si>
    <t xml:space="preserve">Statistiliselt ületab nõudlus pakkumist nii kõrg- kui kutsehariduse tasemel. Seda positsiooni täidavad  töökogemusega oskustöötajad või värskelt kooli lõpetanud insenerid, kes suunduvad hiljem objekti- ja projektijuhtideks. Heade tööjuhte on raske leida. Eriti hinnas on tööjuhid, kellel on nii kutse- kui ka rakenduskõrgharidus. </t>
  </si>
  <si>
    <t>Nõudluse ja pakkumise suhe on tasakaalu lähedal. Tööandjad tunnetavad  kõrgema kvalifikatsiooniga töötajate puhul pigem puudujääki. Põhjus on eriala õppinute suhteliselt väike osakaal töötajate hulgas, kogemustega töötajate lahkumine välismaale. Geodeetide õpe katab osaliselt ka markšeiderite vajadust. Kasvab vajadus kõrgharidusega töötajate järele, kuid kutseõpe on sobiv erialase haridustee alustamiseks.</t>
  </si>
  <si>
    <t>Pakkumine ületab statistiliselt nõudlust märkimisväärselt, kuid tööandjate hinnangul on pigem tasakaalus. Vastuolu põhjus võib olla suur erialasel tööl mitte töötamine ja välismaal töötamine. Probleemiks on ka kutsealade dispropotsionaalsus põhikutseala sees -  koolitatud on peamiselt maalreid, vähem krohvijaid ja plaatijaid, samas põrandakatjate õpe puudub. Edaspidi tuleks põhjalikumalt analüüsida, mis tingib suure erinevuse statistilise ja tööandjate poolt tunnetatava nõudlsue-pakkumise tasakaalu vahel.</t>
  </si>
  <si>
    <t>Nõudlus ületab statistiliselt pakkumist märkimisväärselt. Tööandjad tunnevad rohkem puudust kütte-, jahutus- ja ventilatsiooni lukkseppadest. Vajatakse  heade isolatsioonitööde oskustega ja hooneautomaatika baasteadmistega lukkseppi.</t>
  </si>
  <si>
    <t xml:space="preserve">Nõudlus ületab statistiliselt pakkumist märkimisväärselt, kuid tööandjad ei tunneta puudujääki. Tasemeõppes õppijate arv on väike ning valdav on töökohapõhine ja täiendusõpe. Põhikutsealal töötajad on keskmisest vanemaealisemad, mis tekitab suurema asendusvajaduse.
</t>
  </si>
  <si>
    <t>RAK</t>
  </si>
  <si>
    <t>DOK</t>
  </si>
  <si>
    <t>Pakkumine tasemeharidusest ületab uue tööjõu vajadust. Samas õpib personalitöö magistriõppekavadel juhtimisalase arengu eesmärgil ka palju juhte väljastpoolt personaliala, mis on soovitatav nähe.</t>
  </si>
  <si>
    <t>-</t>
  </si>
  <si>
    <t xml:space="preserve">Karjääriteenuste alal otsene tasemeõpe puudub, tööjõuvajadus kaetakse täienduskoolituse kaudu. </t>
  </si>
  <si>
    <t>Administratiivtöö</t>
  </si>
  <si>
    <t>Pakkumine tasemeharidusest on uue tööjõu vajadusega tasakaalus.</t>
  </si>
  <si>
    <t>Siia hõlmatud ametid eeldavad üldharidust, seega ei vaja tasemeõppest tööjõupakkumist.</t>
  </si>
  <si>
    <t>50*</t>
  </si>
  <si>
    <t>Pakkumine tasemeharidusest ületab uue tööjõu vajadust. Tasemeõpe on hajutatud mitmete erialade ning koolide vahel.</t>
  </si>
  <si>
    <t>Ärinõustamine</t>
  </si>
  <si>
    <t>Võttes aluseks kutsealale sobivate õppekavarühmade lõpetajate statistika, on nõudlus ja pakkumine tasakaalus.</t>
  </si>
  <si>
    <t>Tippspetsialistid</t>
  </si>
  <si>
    <t>Tippspetsialistid ja keskastme spetsialistid</t>
  </si>
  <si>
    <t>Personali- ja administratiivtöö ning ärinõustamine</t>
  </si>
  <si>
    <t>Rõiva-, tekstiili- ja nahatööstus</t>
  </si>
  <si>
    <t>Juhtide koolituspakkumist hinnatakse disainerite, inseneride, konstruktorite ja tehnoloogide tööjõuvajadusega koos propotsionaalselt</t>
  </si>
  <si>
    <t>Disainerid</t>
  </si>
  <si>
    <t>Koolitatakse piisavalt tööstuse vajaduste jaoks. MA tasemel lõpetajad võiks olla rohkem.</t>
  </si>
  <si>
    <t>Koolitatakse piisavalt. Probleeme on tööjõuga tõmbekeskustest väljas.</t>
  </si>
  <si>
    <t>Konstruktorid</t>
  </si>
  <si>
    <t>Koolitada rohkem konstruktoreid ja tootearendus tehnolooge. Liinitehnoloogide vajadus pole nii kriitiline tulevikus</t>
  </si>
  <si>
    <t>Tehnoloogid</t>
  </si>
  <si>
    <t>Ostu- ja müügispetsialistid</t>
  </si>
  <si>
    <t>Koolitatakse vajadusest rohkem</t>
  </si>
  <si>
    <t>Tehnikud</t>
  </si>
  <si>
    <t>Koolitatakse vajadusest vähem</t>
  </si>
  <si>
    <t>Operaatorid</t>
  </si>
  <si>
    <t>Koolitatakse tööandjate poolt. Eraldi tasemekoolitust pole vaja.</t>
  </si>
  <si>
    <t>Rätsepad</t>
  </si>
  <si>
    <t>Koolitatakse vajadusest rohkem, kuid on oskus mis aitab siseneda eraettevõtlusesse</t>
  </si>
  <si>
    <t>Õmblejad</t>
  </si>
  <si>
    <t>Koolitatakse tööandjate vajadusest vähem, samas lõpetajad ei lähe tihtipeale erialasele tööle ja tegemist on kahaneva põhikutsealaga. Koolituspakkumine tasemeharidusest suunata kursustepõhiseks.</t>
  </si>
  <si>
    <t>Personalitöö ja karjääriteenused</t>
  </si>
  <si>
    <t xml:space="preserve">Personalitöö juhid </t>
  </si>
  <si>
    <t>Personalitöö tippspetsialistid</t>
  </si>
  <si>
    <t>2423, 2424</t>
  </si>
  <si>
    <t>Personalitöö keskastme spetsialistid</t>
  </si>
  <si>
    <t>Personalitöö kontoriametnikud</t>
  </si>
  <si>
    <t>Karjääriteenuste tippspetsialistid</t>
  </si>
  <si>
    <t>Karjääriteenuste keskastme spetsialistid</t>
  </si>
  <si>
    <t>Assisteerimise keskastme spetsialistid</t>
  </si>
  <si>
    <t>3341, 3343</t>
  </si>
  <si>
    <t>Assisteerimise kontoriametnikud</t>
  </si>
  <si>
    <t>Tervishoiusekretär</t>
  </si>
  <si>
    <t>Seoses töömudeli muutustega tervishoiusektoris vajatakse sinna enam assistente ja sekretäre. Selle spetsiifikaga õpe praegu puudub, kuid on kavas luua 5. taseme kutseõppesse ja/või täienduskoolitusena.</t>
  </si>
  <si>
    <t>Lihtametnikud</t>
  </si>
  <si>
    <t>Assisteerimise lihtametnikud</t>
  </si>
  <si>
    <t>Teabe‑ ja dokumendihalduse tippspetsialistid</t>
  </si>
  <si>
    <t>Teabe- ja dokumendihalduse keskastme spetsialistid</t>
  </si>
  <si>
    <t>Ärinõustamise juhid</t>
  </si>
  <si>
    <t>Ärinõustamise tippspetsialistid</t>
  </si>
  <si>
    <t>BA</t>
  </si>
  <si>
    <t>Haridus ja teadus</t>
  </si>
  <si>
    <t>Õpetamine</t>
  </si>
  <si>
    <t>Lasteaiaõpetajad</t>
  </si>
  <si>
    <t>Klassiõpetajad</t>
  </si>
  <si>
    <t>Aineõpetajad</t>
  </si>
  <si>
    <t>Kutseõppeasutuse õpetajad, hõivatutest u 80% on kutseõpetajad (ISCO 2320) ja 20% üldhariduse õpetajad (ISCO 2330)</t>
  </si>
  <si>
    <t>Kõrgkooli õppejõud</t>
  </si>
  <si>
    <t>Teadus- ja arendustegevus</t>
  </si>
  <si>
    <t>Hariduse tugiteenused</t>
  </si>
  <si>
    <t>Logopeedid</t>
  </si>
  <si>
    <t>osa 2266</t>
  </si>
  <si>
    <t>ÜHK 248 + KELA 347</t>
  </si>
  <si>
    <t>Eripedagoogid</t>
  </si>
  <si>
    <t>Koolipsühholoogid</t>
  </si>
  <si>
    <t>osa 2634</t>
  </si>
  <si>
    <t>Noorsootöö</t>
  </si>
  <si>
    <t>Tippspetsialistid
Keskastmespetsialistid</t>
  </si>
  <si>
    <t>Noorsootöötajad</t>
  </si>
  <si>
    <t>osa 26-st
osa 23-st</t>
  </si>
  <si>
    <t>&gt;7500</t>
  </si>
  <si>
    <t>üle 100</t>
  </si>
  <si>
    <t xml:space="preserve"> alla 150</t>
  </si>
  <si>
    <t xml:space="preserve"> alla 20</t>
  </si>
  <si>
    <t>30+ täiendõppest u 15</t>
  </si>
  <si>
    <t>Erijuht</t>
  </si>
  <si>
    <t>Lõpetajaid puudu</t>
  </si>
  <si>
    <t>Pakkumine tasemeharidusest ületab napilt uue tööjõu vajaduse</t>
  </si>
  <si>
    <t>Tasemeharidus ei kata vanusest tulenevat asendusvajadust ja osa aineõpetajate praegust puudujääki</t>
  </si>
  <si>
    <t>Tasemeharidus ei kata vanusest tulenevat asendus­vajadust. Samas alustatakse tööd kutseõpetajana ka ilma kutseõpetaja tasemeharidu­seta. Kasvab kutseõpetajate roll täiskasvanute koolitajatena</t>
  </si>
  <si>
    <t>Pakkumine tasemeharidusest katab asendusvajaduse. Õppijate arvu vähenemist aitab tasakaalustada kõrgkooli õppejõudude kasvav roll täiskasvanute koolitajana</t>
  </si>
  <si>
    <t>Erijuht: majanduse lisandväärtuse kõrgemale tasemele jõudmiseks on vaja teadustöötajate ja doktorikraadiga inimeste suuremat osakaalu tööjõus</t>
  </si>
  <si>
    <t>Tugispetsialistidest on suurim puudus logopeedidest. Pakkumine tasemeharidusest ei kata asendus- ja kasvuvajadusest tulenevat nõudlust</t>
  </si>
  <si>
    <t xml:space="preserve">Samade vastuvõtuarvudega jätkates võib tekkida eripedagoogide puudujääk </t>
  </si>
  <si>
    <t>Nõudlus on tasemeharidusest tuleva pakkumisega tasakaalus (*ilma lasteaedade vajadust arvestamata)</t>
  </si>
  <si>
    <t>Noorte kaasatus noorsoo­töösse tulevikus kasvab veelgi, mistõttu suureneb valdkonnas tööjõuvajadus. Samas ei eelda töötamine huvikooli õpetaja või kooli huviringi juhendajana noorsootöö tasemeõppe õppekava läbimist</t>
  </si>
  <si>
    <t>Tasakaal tööjõuvajadusega</t>
  </si>
  <si>
    <t>Tasakaal tööjõuvajadusega*</t>
  </si>
  <si>
    <t>Majutus, toitlustus, turism</t>
  </si>
  <si>
    <t>Turism</t>
  </si>
  <si>
    <t>Juhid ja spetsialistid</t>
  </si>
  <si>
    <t xml:space="preserve">Turismiettevõtete juhid    </t>
  </si>
  <si>
    <t>Pakkumine tasemeõppest on uue tööjõu vajadusega tasakaalus. Õppekavad sobivad ettevalmistuseks ka majutusettevõtete allüksuste juhtidele. Tööjõu kättesaadavuses esineb piirkondlikke erinevusi – lihtsam on tööjõudu leida põhikutsealale tasemeõpet pakkuvate koolide piirkonnas ning mõnevõrra keerulisem mujal Eestis.</t>
  </si>
  <si>
    <t>Majutus</t>
  </si>
  <si>
    <t>Majutusettevõtete juhid</t>
  </si>
  <si>
    <t xml:space="preserve">Majutusettevõtete allüksuste juhid
</t>
  </si>
  <si>
    <t>Üldjuhul kasvatakse allüksuse juhiks valdkonna seest kõrgematele ametipositsioonidele liikudes ning kui võtta juurde kutsehariduse jätkuõppe kavad, mida prognoosimudelis pakkumisse ei arvestata, siis on nõudlus ja pakkumine tasakaalus.  Tööjõu ettevalmistamiseks sobivad ka mõned majutusettevõtete juhte ettevalmistavad õppekavad.</t>
  </si>
  <si>
    <t>Teenindustöötajad</t>
  </si>
  <si>
    <t>Majutuse teenindajad ja administraatorid</t>
  </si>
  <si>
    <t>Pakkumine tasemeõppest ületab uue tööjõu vajadust, kuid tööandjad tunnetavad tööjõupuudust, eriti majutuse administraatorite osas. Kuna prognoosimudel ei võimalda alusandmete puudumise tõttu arvesse võtta sektoritevahelist tööjõuliikumist, võib asendusvajadus olla alahinnatud ning tegelik tööjõuvajadus suurem.</t>
  </si>
  <si>
    <t>Lihttöötajad</t>
  </si>
  <si>
    <t xml:space="preserve"> Toateenijad</t>
  </si>
  <si>
    <t>Põhikutsealal töötamine ei eelda tingimata erialast tasemeharidust, mistõttu vaatamata arvulisele puudujäägile on koolituspakkumine uue tööjõu vajaduse katmiseks piisav. Enamasti toimub lühiajaline väljaõpe töökohal.</t>
  </si>
  <si>
    <t>Toitlustus</t>
  </si>
  <si>
    <t xml:space="preserve">Toitlustusettevõtete juhid
</t>
  </si>
  <si>
    <t xml:space="preserve">Pakkumine tasemeõppest on puudujäägis. Valdkonnas tuntakse puudust toitlustusalasest tasuta rakenduskõrgharidusest. </t>
  </si>
  <si>
    <t>Kokad</t>
  </si>
  <si>
    <t>Pakkumine tasemeõppest ületab uue tööjõu vajadust, kuid tööandjad tunnetavad teravat tööjõupuudust. Paljud kooli lõpetajad ei asu erialasele tööle või püsivad seal lühikest aega. Eriti keeruline on töötajaid leida maapiirkondades ja kõrghooajal.</t>
  </si>
  <si>
    <t>Baarmenid</t>
  </si>
  <si>
    <t>Tasemeõpe puudub. Koolitatakse töökohal või erialastel erakoolitustel, mille pakkumine on piisav. Kuna prognoosimudel ei võimalda alusandmete puudumise tõttu arvesse võtta sektoritevahelist tööjõuliikumist, võib asendusvajadus olla alahinnatud ning tegelik tööjõuvajadus suurem.</t>
  </si>
  <si>
    <t>Kelnerid</t>
  </si>
  <si>
    <t>Pakkumine tasemeõppest ületab uue tööjõu vajadust, kuid tööandjad tunnetavad tööjõupuudust. Põhikutsealadel töötamine ei eelda alati erialast tasemeharidust ja koolitatakse ka töökohal. Põhikutsealad sobivad noortele tööelu alustamiseks, osaajaga või kõrvaltööks, tööjõuvoolavus on kõrge, sh valdkonnast välja. Paindlik tööaeg ja lühikeste tööampsude võimalus leevendab teatud piirkondades (eelkõige ülikoolilinnades) tööjõu kättesaadavuse probleemi. Kuna prognoosimudel ei võimalda alusandmete puudumise tõttu arvesse võtta sektoritevahelist tööjõuliikumist, võib asendusvajadus olla alahinnatud ning tegelik tööjõuvajadus suurem.</t>
  </si>
  <si>
    <t>Toitlustuse klienditeenindajad</t>
  </si>
  <si>
    <t>Pakkumine tasemeõppest ületab uue tööjõu vajadust, kuid tööandjad tunnetavad tööjõupuudust. Põhikutsealal töötamine ei eelda alati erialast tasemeharidust, mistõttu ületab pakkumine tööjõuvajadust veelgi rohkem. Põhikutseala sobib töötamiseks ka erivajadustega inimestele, kelle paremaks tööellu kaasamiseks on tasemeõpe vajalik.</t>
  </si>
  <si>
    <t xml:space="preserve">Reisikonsultandid ja turismispetsialistid </t>
  </si>
  <si>
    <t>Reisikonsultantide pakkumine tasemeõppest on uue tööjõu vajadust arvestades ebapiisav ning turismispetsialistidel tasakaalu lähedal või mõnevõrra suurem. Turismispetsialistid töötavad lisaks maaturismi ettevõtetele ka avalikus ja kolmandas sektoris ning nende tööjõu vajadus on prognoosimudelis alusandmete puudumise tõttu alahinnatud.</t>
  </si>
  <si>
    <t>Giidid ja aktiivtegevuste läbiviijad</t>
  </si>
  <si>
    <t xml:space="preserve">Pakkumine tasemeõppest on uue tööjõu vajadusega tasakaalus arvestades, et hõivatute arv ja seega uue tööjõu vajadus on prognoosimudelis alahinnatud, kuna põhikutsealal töötatakse sageli kõrvaltööna või hooajaliselt ja see ei kajastu statistikas. Tööjõu kättesaadavus on parem suuremates keskustes. Kõrghooajal tunnetatakse kvalifitseeritud, mitmekesisema keeleoskusega ja laiemat piirkonda tundvate giidide puudust. </t>
  </si>
  <si>
    <t>Kaubandus, rentimine, parandus</t>
  </si>
  <si>
    <t>Müügi- ja turundus-juhid</t>
  </si>
  <si>
    <t xml:space="preserve">Pakkumine tasemeharidusest ületab mõnevõrra nõudlust. Tööandjad tööjõupuuduse üle ei kurda. Turunduse ja ärijuhtimisega seotud erialad on ilmselgelt nii noorte kui ka juba töötavate inimeste hulgas populaarsed. </t>
  </si>
  <si>
    <t xml:space="preserve">Juhid kaubanduses </t>
  </si>
  <si>
    <t xml:space="preserve">5–7 
KUT, RAK, MA  </t>
  </si>
  <si>
    <t>Pakkumine tasemeharidusest on märkimisväärses puudujäägis. Võimalus otseselt kaubandusalast kõrgharidust omandada on vaid ühel õppekaval, õppijateks on sageli juba valdkonnas rakenduvad inimesed. Tööandjad tunnetavad puudustjääki eeskätt kategooriajuhtimis-oskustega töötajate puhul. Väidetavalt on levinud praktikaks ka kogenud töötajate n-ö üleostmine. Suuremates rahvusvahelistes ettevõtetes antakse vastavaid oskusi ja teadmisi edasi ettevõttesiseste täienduskoolituste käigus. Koolitusi pakutakse mõningal määral ka erakoolitusturul.
Nii hulgi- kui ka jaekaubanduses kasvavad juhid üldjuhul valdkonnast välja sobivate isikuomaduste ja kogemuse najal. Praktiline töökogemus madalamatel positsioonidel on tööandjate silmis kriitiline edutegur. Kui on tegemist laiema vastutusalaga (nt piirkonnajuhtidel), eeldatakse lisaks ka kõrghariduse tasemel üldoskusi.</t>
  </si>
  <si>
    <t>Müügiesindajad</t>
  </si>
  <si>
    <r>
      <t xml:space="preserve">Pakkumine </t>
    </r>
    <r>
      <rPr>
        <sz val="9"/>
        <color theme="1"/>
        <rFont val="Calibri"/>
        <family val="2"/>
        <scheme val="minor"/>
      </rPr>
      <t xml:space="preserve">tasemeharidusest (valdavalt LTT ja </t>
    </r>
    <r>
      <rPr>
        <sz val="9"/>
        <color rgb="FF000000"/>
        <rFont val="Calibri"/>
        <family val="2"/>
        <scheme val="minor"/>
      </rPr>
      <t xml:space="preserve">meditsiiniga seotud aladelt) ületab  nõudlust. Tööandjad tööjõupuudust esile ei toonud, vaatamata ametialale kandideerijatele esitatavatest suhteliselt kõrgetest nõudmistest (lisaks esindatava tooterühma spetsiifikale vastavale kõrgharidusele ka vastava valdkonna töökogemus ja müügioskused). </t>
    </r>
  </si>
  <si>
    <t>Keskastmespetsialistid</t>
  </si>
  <si>
    <t>kaubanduses 
↘
väljaspool kaubandust
↗→
Kokku 
↘→</t>
  </si>
  <si>
    <t xml:space="preserve">Pakkumine tasemeharidusest ületab  nõudlust.  Tööandjad tööjõu nappuse üle ei kurda. Värbamisel eeldatakse varasemat ametialast töökogemust.  </t>
  </si>
  <si>
    <t xml:space="preserve">Väljapanekute ja planogrammispetsialistid </t>
  </si>
  <si>
    <t xml:space="preserve">Pakkumine tasemeharidusest ja nõudlus uue tööjõu järele on statistiliselt tasakaalus, kuid tööandjad tunnetavad sobivate oskustega tööjõu puudujääki . Tööülesanded eeldavad teadmiste kombinatsiooni kategooriajuhtimisest ja turundusest lisaks analüüsi-,  projektijuhtimis- ja kujundusoskusi. Puudust tuntakse mitte niivõrd kujundus- ja disainialasest ettevalmistusest, vaid just müügi- ja kaubandusvaldkonna spetsiifiliste teadmistega inimestest. Väidetavalt on selle ala parimad spetsialistid Eestis välja koolitatud rahvusvaheliste jaekettide poolt, tegemist on alaga, kus on levinud n-ö üleostmine. </t>
  </si>
  <si>
    <t xml:space="preserve">Nõudlus uue tööjõu järele ületab pakkumist tasemeharidusest. Ettevõtjad tunnetavad tööjõupuudust eeskätt toote- ja ostuspetsialistide puhul. Assistentide positsioonidele otsitakse tööjõudu enamasti selle perspektiiviga, et  välja kasvatada toote-, ostu- ja kategooriajuhte.  </t>
  </si>
  <si>
    <t>Müügikorraldajad</t>
  </si>
  <si>
    <t>Nõudlus uue tööjõu järele ületab pakkumist tasemeharidusest. Ettevõtjad tunnetavad tööjõupuudust.</t>
  </si>
  <si>
    <t>Müüjad-kliendi-teenindajad</t>
  </si>
  <si>
    <t>Müüjad-kliendi-teenindajad - kassapidajad</t>
  </si>
  <si>
    <t xml:space="preserve">Tasemehariduses ei pakuta kitsalt erialast ettevalmistust kassapidajatele. Tegemist on ühe mooduliga müüja-klienditeenindaja õppes. Vastavaid oskusi õpetavad tööandjad välja ka ettevõttes kohapeal. </t>
  </si>
  <si>
    <t>Kaugmüügi-töötajad
(interneti- ja telefonimüük)</t>
  </si>
  <si>
    <t>Kingsepad</t>
  </si>
  <si>
    <t>Kingseppi tasemehariduses ette ei valmistata. Enamasti õpitakse ameti kogenud meistri käe all. Tööjõupuudus on terav. Noorte huvi ameti vastu on pea olematu.</t>
  </si>
  <si>
    <r>
      <t xml:space="preserve">Ettevalmistus tasemeharidusest puudub. Tegemist on tüüpilise n-ö </t>
    </r>
    <r>
      <rPr>
        <i/>
        <sz val="9"/>
        <color rgb="FF000000"/>
        <rFont val="Calibri"/>
        <family val="2"/>
        <scheme val="minor"/>
      </rPr>
      <t>entry-level</t>
    </r>
    <r>
      <rPr>
        <sz val="9"/>
        <color rgb="FF000000"/>
        <rFont val="Calibri"/>
        <family val="2"/>
        <scheme val="minor"/>
      </rPr>
      <t xml:space="preserve"> positsiooniga hulgi- ja e-kaubanduses. Tööandjad tööjõupuudust esile ei toonud. Pigem tunnetavad E-kaubandusega tegelevad ettevõtjad sellele kutsealale kandideerijatest (ka praktikale soovijatest) pigem ülepakkumist. Populaarsuse põhjuseks on tõenäoliselt huvi e-kaubanduse n-ö köögipoole vastu.   </t>
    </r>
  </si>
  <si>
    <t xml:space="preserve">Pakkumine tasemeharidusest ületab statistiliselt nõudlust. Tööandjad tunnetavad kõrge tööjõuvoolavuse taustal äärmiselt teravalt tööjõunappust, millega toimetulekuks värvatakse ilma erialase ettevalmistuseta inimesi ja koolitatakse ettevõttes  välja. 
</t>
  </si>
  <si>
    <t>Loomemajandus II (audiovisuaal, sõna ja keel, turundus ja kommunikatsioon, disain ja kunst, trükitööstus)</t>
  </si>
  <si>
    <t>Sõna ja keel</t>
  </si>
  <si>
    <t>Ajakirjanik</t>
  </si>
  <si>
    <t>2642 Ajakirjanikud, 2656 Raadio-, televisiooni jms saatejuhid</t>
  </si>
  <si>
    <t xml:space="preserve">Koolituspakkumine ajakirjaniku põhikutsealale ületab statistiliselt mõnevõrra küll tööjõuvajadust, kuid vahe ei ole kuigi suur, eriti kui arvestada lähiaastatel lõpetavate prognoosi. Valdkonna eksperdid on toonud kitsaskohtadena välja seda, et antav õpe ei vasta alati tööandjate vajadustele, mistõttu ajakirjanduse lõpetanutel puuduvad selged eelised tööle kandideerimisel. Sellest tingituna võivad tööandjad tunnetada ajakirjanike ülekoolitamist </t>
  </si>
  <si>
    <t>Keelespetsialist</t>
  </si>
  <si>
    <t>2643, Tõlkijad, tõlgid jm keeleteadlased, 2641 Kirjanikud jms kirjamehed</t>
  </si>
  <si>
    <t xml:space="preserve">Keelespetsialistide osas ületab koolituspakkumine oluliselt tööjõuvajadust OSKA statistilise analüüsimudeli järgi. Nõudlust koolilõpetajate järele suurendab see, et teenuseid keelespetsialistina pakutakse olulisel määral kõrvaltegevusena. Keelespetsialistide rakendumine võiks täiendavate pädevuste (nt majandus, ettevõtlus, turundus, kommunikatsioon, loovkirjutamine) lisandumisel aset leida senisest suuremal määral ka teistes sektorites. </t>
  </si>
  <si>
    <t>Loovkirjutaja</t>
  </si>
  <si>
    <t>2641 Kirjanikud jms kirjamehed</t>
  </si>
  <si>
    <t>Loovkirjutaja osas ületas koolituspakkumine statistiliselt küll tööjõuvajadust, kuid vahe ei ole suur. Nõudlust koolituspakkumise järele suurendab samas see, et loovkirjutajatest suur osa kirjutab loomingulist teksti kõrvaltegevusena. Koolituspakkumise arvestus loovkirjutaja puhul on mõneti tinglik, kuna näiteks otseselt kirjanikuks ei õpita.</t>
  </si>
  <si>
    <t>Audiovisuaal</t>
  </si>
  <si>
    <t>Audiovisuaalse sisu looja</t>
  </si>
  <si>
    <t>2656 Filmi-, teatri- jms lavastajad ja produtsendid</t>
  </si>
  <si>
    <t>Koolituspakkumine ja tööjõuvajadus on üldjoontes tasakaalus. Valdkonda on palju kõrvaltegevusena panustajaid, mis koolitusvajadust kasvatab.  Ekspertintervjuude käigus on toodud välja, et kõigile audiovisuaalse sisu loojate ametitel töötavatele ei pruugi leiduda stabiilset tööalast rakendumist. Näitena on siin toodud režissööre aga ka stsenariste. Vajadus on suurem audiovisuaalse töö tehniliste teostajate järgi, kuid üliõpilased tahavad ise pigem alustada audiovisuaalse sisu looja põhikutsealal, kus vajadus nii suur pole (v.a juhtoperaatorid, montaažirežissöörid). Otsene tasemeõppe koolituspakkumine tehnilisele toele audiovisuaalvaldkonnas puudub. Hõivatud on peamiselt üldisema tehnikavaldkonna haridusega. Audiovisuaalse töö koordinaatorite põhikutsealale on osaliselt tasemeõpe olemas (nt produtsendid)</t>
  </si>
  <si>
    <t>Audiovisuaalse töö tehniline teostaja ja tugi</t>
  </si>
  <si>
    <t>3521 Ringhäälingu ja audiovisuaalala tehnikud</t>
  </si>
  <si>
    <t>Fotograaf</t>
  </si>
  <si>
    <t>3431 Fotograafid</t>
  </si>
  <si>
    <t xml:space="preserve">Fotograafide osas ületab koolituspakkumine küll tööjõuvajadust, kuid koolilõpetajate arv pole kuigi suur. Sel põhjusel pole vajadust tuua välja ka vajadusele mittevastavat tasemeõppe lõpetajate arvu. Ka fotograafide puhul tuleb arvestada seda, et märkimisväärne osa lõpetajatest rakendab õpitut kõrval, mitte põhitegevusena. </t>
  </si>
  <si>
    <t>Audiovisuaalvaldkonna koordinaator</t>
  </si>
  <si>
    <t>Disain ja kunst</t>
  </si>
  <si>
    <t>Disainer</t>
  </si>
  <si>
    <t>2163 Toote- ja rõivadisainerid, 2166 Kujundajad ja multimeediakunstnikud</t>
  </si>
  <si>
    <t xml:space="preserve">Koolituspakkumine disaineri põhikutsealale ületab mõnevõrra tööjõuvajadust OSKA statistilise analüüsimudeli järgi.  Hoolimata mõningasest ülepakkumisest on lähitulevikus tööjõuvajadus disainerite (eriti toote-, teenuse-, interaktsiooni, kasutajakogemuse disainerite) järele kasvav ja seda üle majanduse, mitte ainult disainivaldkonnas. </t>
  </si>
  <si>
    <t>Kunstnik</t>
  </si>
  <si>
    <t>2651 Kujutavad kunstnikud</t>
  </si>
  <si>
    <t>Kunstnike osas ületas koolituspakkumine oluliselt tööjõuvajadust OSKA statistilise analüüsimudeli järgi. Lähiaastate prognoos näitab siiski lõpetajate arvu langust. Tööjõuvajadus jääb lähitulevikus kunstnike osas samale tasemele. Samas tuleb arvestada, et märkimisväärne osa kunstnikest rakendab õpitut kõrvaltegevusena, mitte põhitegevusena, mis suurendab tegelikku koolitusvajadust.</t>
  </si>
  <si>
    <t>Disaini ja kunsti tehniline teostaja</t>
  </si>
  <si>
    <t>2166 Kujundajad ja multimeediakunstnikud</t>
  </si>
  <si>
    <t xml:space="preserve"> Koolituspakkumine disaini ja kunsti tehnilise teostaja põhikutsealale ületas oluliselt tööjõuvajadust OSKA statistilise analüüsimudeli järgi ning see ei muutu ka lähiaastate lõpetajate prognoosi tulemusi arvestades. Hoolimata ülepakkumisest on disaini ja kunsti tehniliste teostajate osas tööjõuvajadus kasvav. Oluline on silmas pidada, et sageli tullakse vastavatele õppekavadele, näiteks kujundaja, õppima saamaks täiendavaid lisaoskusi, mida kasutatakse muudes ametitel töötades.</t>
  </si>
  <si>
    <t>Disaini ja kunsti koordinaator</t>
  </si>
  <si>
    <t>2621 Arhivaarid ja kuraatorid</t>
  </si>
  <si>
    <t>Disaini- ja kunstivaldkonna koordinaatori osas näitas statistiline mudel koolituspakkumise ja tööjõuvajaduse tasakaalu. Samas lõpetajad kuraatori ja galeristi põhikutsealale puuduvad (kuraatorite õpetamisega on alustatud) ja koolituspakkumisse on arvestatud väike osa lõpetanuid kunsti õppekavadelt.</t>
  </si>
  <si>
    <t>Turundus ja kommunikatsioon</t>
  </si>
  <si>
    <t>Turundusspetsialist</t>
  </si>
  <si>
    <t>2431 Reklaami ja turunduse tippspetsialistid</t>
  </si>
  <si>
    <t xml:space="preserve">Turundusspetsialistide osas ületab koolituspakkumine OSKA statistilise analüüsimudeli kohaselt oluliselt tööjõuvajadust. Samas on õppe mahud kõrghariduses oluliselt kahanenud, kuid selle on tasa teinud kasv kutsehariduses. Turundusoskused on vajalikud ja neid eeldatakse üha enam ka muudel ametikohtadel. </t>
  </si>
  <si>
    <t>Kommunikatsioonispetsialist</t>
  </si>
  <si>
    <t>1222 Juhid reklaami ja suhtekorralduse alal, 2432 avalike suhete tippspetsialistid</t>
  </si>
  <si>
    <t>Kommunikatsioonispetsialistide osas ületab koolituspakkumine  statistiliselt oluliselt tööjõuvajadust OSKA analüüsimudeli järgi, õppijate arv on samas oluliselt langenud, mistõttu lähiaastatel on lõpetajaid mõnevõrra vähem. Ka ei toimu tööandjate hinnangul kommunikatsioonispetsialistide põhikutsealale tasemehariduses lõpetajate ülepakkumist.</t>
  </si>
  <si>
    <t>Trükitööstus</t>
  </si>
  <si>
    <t>Trükkal</t>
  </si>
  <si>
    <t>7322 Trükitöötajad</t>
  </si>
  <si>
    <t xml:space="preserve">Trükitööstuse põhikutsealade koolituspakkumine ja tööjõuvajadus on tasakaalus. Tasemeharidust annab üks kutseõppeasutus, siiski on koolituspakkumisse arvestatud ka väike osa kujundajate üldisest koolituspakkumisest. Peamine tähelepanu tuleb trükitööstuse koolituspakkumise puhul suunata kooli ja ettevõtjate vahelisele koostööle, koolis edasi antavatele oskustele ja tööstustele vajaliku tasemega lõpetajate kindlustamisele. </t>
  </si>
  <si>
    <t>Trükitööstuse tootmisjuht-meister</t>
  </si>
  <si>
    <t>1321 Juhid tööstuses, 3122 Tööstuse töödejuhatajad</t>
  </si>
  <si>
    <t xml:space="preserve">Arvestus on tinglik, kuna otseselt ei koolitata trükitööstuse tootmisjuhte/meistreid, vaid nad tulevad eelkõige tehnikavaldkonna õppekavadelt või kasvavad välja ettevõttesiseselt. </t>
  </si>
  <si>
    <t>Trükiettevalmistaja</t>
  </si>
  <si>
    <t>7321 Trükiettevalmistuse töötajad</t>
  </si>
  <si>
    <t>Järeltöötlusseadmete operaator</t>
  </si>
  <si>
    <t>7323 Trükitööde viimistlejad ja köitjad</t>
  </si>
  <si>
    <t>Vee- ja jäätmemajandus ning keskkond</t>
  </si>
  <si>
    <t>Veemajandus</t>
  </si>
  <si>
    <t>Juhid ja tippspetsialistid</t>
  </si>
  <si>
    <t>Juhid veemajanduses</t>
  </si>
  <si>
    <t>1219 Äriteenindus- ja haldusjuhid, mujal liigitamata, 1321 Töötleva tööstuse juhid, 1223 Teadus- ja arendusjuhid</t>
  </si>
  <si>
    <t>Arvestades juhtidel lisaks valdkonnaharidusele ka ärindus- ja haldusharidust, on tööjõu nõudlus ja pakkumine statistiliselt tasakaalus.</t>
  </si>
  <si>
    <t>Veevarustuse- ja kanalisatsiooniinsenerid</t>
  </si>
  <si>
    <t>1323 Ehitusjuhid, 2142 Ehitusinsenerid</t>
  </si>
  <si>
    <t>Veevarustus- ja kanalisatsiooniinseneride  järelkasvust on kriitiline  puudus.</t>
  </si>
  <si>
    <t>Tehnikud ja keskastme spetsialistid</t>
  </si>
  <si>
    <t>Veekäitlusoperaatorid</t>
  </si>
  <si>
    <t>3122 Töötleva tööstuse töödejuhatajad, 3132 Jäätmepõletustehaste ja veepuhastusjaamade operaatorid</t>
  </si>
  <si>
    <t>Veekäitlusoperaatorite järelkasvust on kriitiline puudus. Kuigi 2019 kevadel lõpetab veekäitlusoperaatorite õppe esimene lend, ei paku lõpetajad ettevõtetele uut tööjõudu, kuna õpivad juba töötavad operaatorid. Järelkasvu tagamiseks on õppesse vaja ka sektoriväliseid õppijaid.</t>
  </si>
  <si>
    <t>Oskustöölised</t>
  </si>
  <si>
    <t>Veevärgi- ja kanalisatsioonilukksepad veemajanduses</t>
  </si>
  <si>
    <t>3123 Ehituse töödejuhatajad, 7126 Torulukksepad, 7233 Põllumajandus- ja tööstusmasinate mehaanikud ja lukksepad</t>
  </si>
  <si>
    <t xml:space="preserve">Veevärgi- ja kanalisatsioonilukkseppade järelkasvust on oluline puudus. </t>
  </si>
  <si>
    <t>Jäätmemajandus</t>
  </si>
  <si>
    <t>Juhid jäätmemajanduses</t>
  </si>
  <si>
    <t>1219 Äriteenindus- ja haldusjuhid, mujal liigitamata, 1321 Töötleva tööstuse juhid, 1223 Teadus- ja arendusjuhid, 1439 Teenuste juhid, mujal liigitamata</t>
  </si>
  <si>
    <t>Jäätmejaama- ja prügilaoperaatorid</t>
  </si>
  <si>
    <t>3122 Töötleva tööstuse töödejuhatajad, 3132 Jäätmepõletustehaste ja veepuhastusjaamade operaatorid, 4321 Laoarvestuse kontoritöötajad</t>
  </si>
  <si>
    <t>Sobiva haridusega koolilõpetajaid on tööturunõudlusest vähem, kuid kutsealale värvatakse ka muu erialase taustaga inimesi, keda ettevõte õpetab ise välja.</t>
  </si>
  <si>
    <t>Jäätmemajanduse masina- ja pingioperaatorid</t>
  </si>
  <si>
    <t>7212 Keevitajad ja leeklõikajad, 7223 Metallitöötluspinkide seadistajad ja operaatorid, 7233 Põllumajandus- ja tööstusmasinate mehaanikud ja lukksepad, 8142 Plasttoodete masinate operaatorid, 8189 Seadme- ja masinaoperaatorid, mujal liigitamata</t>
  </si>
  <si>
    <t>100*</t>
  </si>
  <si>
    <t xml:space="preserve">Sobiva haridusega koolilõpetajaid on tööturunõudlusest vähem. </t>
  </si>
  <si>
    <t>Jäätmeveo autojuhid ja masinajuhid</t>
  </si>
  <si>
    <t>8332 Veoautojuhid, 8342 Maaparandus-, tee- jms masinate juhid, 8344 Kahveltõstukite jms masinate juhid, 9611 Jäätmekogujad ja -laadijad</t>
  </si>
  <si>
    <t>Kuigi lisaks tasemeõppele saab tööks vajaliku kategooria juhiload omandada ka koolituse läbides, on eriti teravaks probleemiks prügiautojuhtide nappus. Tegelikku tööjõuvajadust suurendab voolavus.</t>
  </si>
  <si>
    <t>Lihttöölised</t>
  </si>
  <si>
    <t>Sortijad</t>
  </si>
  <si>
    <t>9612 Jäätmesortijad</t>
  </si>
  <si>
    <t>Kutseala ei eelda erialaharidust, sobivad ka üldharidusega töötajad, keda on tööjõuturul suhteliselt arvukalt. Tegelikku tööjõuvajadust suurendab voolavus.</t>
  </si>
  <si>
    <t>Keskkonnakorraldus ja -kaitse</t>
  </si>
  <si>
    <t>Avaliku sektori keskkonnakorralduse spetsialistid</t>
  </si>
  <si>
    <t>1349 Kutseteenuste juhid, mujal liigitamata, 1213 Poliitika- ja strateegiajuhid, 2133 Keskkonnakaitse tippspetsialistid, 3354 Litsentside ja lubade menetlejad, 3359 Valitsuse haldusalade ametnikud, mujal liigitamata</t>
  </si>
  <si>
    <t xml:space="preserve">Kutsealal on ajalooliselt olnud suur tööjõu ülepakkumine, kuid see on viimase kümne aastaga mitmekordselt vähenenud. Arvesta-des, et mitmed erialad on ühendamisel või sulgemisel, jõuab tööjõupakkumine lähi-aastail tasakaalu lähedale. Samuti õpib kvalifikatsiooni tõstmiseks erialadel juba valdkonnas töötavaid inimesi. </t>
  </si>
  <si>
    <t>Looduskaitse spetsialistid</t>
  </si>
  <si>
    <t>2133 Keskkonnakaitse tippspetsialistid, 2131 Bioloogid, botaanikud, zooloogid jms tippspetsialistid</t>
  </si>
  <si>
    <t>Kutsealal on ajalooliselt olnud suur tööjõu ülepakkumine, kuid see on viimase kümne aastaga mitmekordselt vähenenud. Arvesta-des, et mitmed erialad on ühendamisel või sulgemisel, jõuab tööjõupakkumine lähiaastail tasakaalu lähedale.</t>
  </si>
  <si>
    <t>Keskkonnainspektorid</t>
  </si>
  <si>
    <t>2133 Keskkonnakaitse tippspetsialistid, 3359 Valitsuse haldusalade ametnikud, mujal liigitamata</t>
  </si>
  <si>
    <t>Tööturunõudlus ja -pakkumine on statistiliselt tasakaalus, kuid nt metsandus- ja õigusettevalmistusega ettevalmistusega töötajate leidmisega on raskusi.</t>
  </si>
  <si>
    <t>Ettevõtete keskkonnaspetsialistid ja -tehnoloogid</t>
  </si>
  <si>
    <t>2133 Keskkonnakaitse tippspetsialistid, 2141 Tööstus- ja tootmisinsenerid, 2412 Juhtimis- ja korraldusvaldkonna analüütikud, 2143 Keskkonnatehnika tippspetsialistid, 2149 Mujal liigitamata tehnikateaduste tippspetsialistid</t>
  </si>
  <si>
    <t>Tööturunõudlus ja -pakkumine on tervikuna tasakaalus. Keemia-alase ettevalmistusega inimesi ei leia ettevõtted piisavalt.</t>
  </si>
  <si>
    <t>Keskkonnakonsultandid</t>
  </si>
  <si>
    <t>2133 Keskkonnakaitse tippspetsialistid, 2143 Keskkonnatehnika tippspetsialistid</t>
  </si>
  <si>
    <t>Tööturunõudlus ja -pakkumine on tervikuna tasakaalus. Bioloogia ja keskkonnateaduste lõpetanuid jagub, kuid keemia ja keskkonnatehnoloogia lõpetanute osakaal tööjõupakkumises võiks olla suurem.</t>
  </si>
  <si>
    <t>Keskkonnaseire spetsialistid ja keskkonnaanalüütikud</t>
  </si>
  <si>
    <t>2133 Keskkonnakaitse tippspetsialistid, 2131 Bioloogid, botaanikud, zooloogid jms tippspetsialistid, 2114 Geoloogid ja geofüüsikud, 2132 Põllumajanduse, metsanduse ja kalanduse nõuandjad, 3111 Keemia- ja füüsikateaduste tehnikud, 3119 Füüsika- ja tehnikateaduste tehnikud, mujal liigitamata, 3141 Biotehnikud (v.a meditsiinivaldkonna tehnikud), 3143 Metsandustehnikud</t>
  </si>
  <si>
    <t>Statistiliselt on tööjõu nõudlus ja pakkumine tasakaalus, bioloogia ja keskkonnateaduste osas pigem ülejäägis. Tehnilisemate erialade (keemia, füüsika jne) tööjõu leidmisega on kohati raskusi.</t>
  </si>
  <si>
    <t>Meteoroloogid</t>
  </si>
  <si>
    <t>2112 Meteoroloogid</t>
  </si>
  <si>
    <t>Statistiliselt on tööjõu nõudlus ja pakkumine tasakaalus. Kuna nii töökohti kui lõpetajaid on vähe, ei leia tööandjad sageli siiski tööjõudu.</t>
  </si>
  <si>
    <t>Hüdroloogid</t>
  </si>
  <si>
    <t>2114 Geoloogid ja geofüüsikud, 2133 Keskkonnakaitse tippspetsialistid</t>
  </si>
  <si>
    <t>Tööjõu järelkasvu probleem on terav, kuna vastavat eriala Eestis õppida ei saa.</t>
  </si>
  <si>
    <t>Keskkonnakeemia ja -füüsika spetsialistid</t>
  </si>
  <si>
    <t>2111 Füüsikud ja astronoomid, 2113 Keemikud, 2131 Bioloogid, botaanikud, zooloogid jms tippspetsialistid, 2143 Keskkonnatehnika tippspetsialistid, 3111 Keemia- ja füüsikateaduste tehnikud, 3119 Füüsika- ja tehnikateaduste tehnikud, mujal liigitamata</t>
  </si>
  <si>
    <t>Statistiliselt on tööjõu nõudlus ja pakkumine tasakaalus. Tööandjatel on siiski raskusi piisavalt keemia- ja füüsikaharidusega töötajate leidmisega.</t>
  </si>
  <si>
    <t>Keskkonnalaborandid</t>
  </si>
  <si>
    <t>3111 Keemia- ja füüsikateaduste tehnikud, 3119 Füüsika- ja tehnikateaduste tehnikud, mujal liigitamata, 3141 Biotehnikud (v.a meditsiinivaldkonna tehnikud)</t>
  </si>
  <si>
    <t>Kuna kutseala ei nõu tingimata erialaharidust, on sobivat tööjõudu pigem töökohtadest enam. Potentsiaalne tööjõud on sageli ülekvalifitseeritud.</t>
  </si>
  <si>
    <t>Loomemajandus I (etenduskunstid, käsitöö, museoloogia, muusika, raamatukogundus, sport)</t>
  </si>
  <si>
    <t>Etenduskunstid</t>
  </si>
  <si>
    <t>Lavastajad, koreograaf-lavastajad</t>
  </si>
  <si>
    <t>1–5</t>
  </si>
  <si>
    <t>Muudatused koolituspakkumise mahus ei ole vajalikud, küll aga tasakaalu saavutamiseks vajab muutmist lavastaja õppesuuna sisu.</t>
  </si>
  <si>
    <t>Näitlejad</t>
  </si>
  <si>
    <t>Pakkumine ületab vähesel määral etendusasutuste poolt prognoositava nõudluse. Muudatused koolituspakkumises ei ole vajalikud.</t>
  </si>
  <si>
    <t>Tantsijad</t>
  </si>
  <si>
    <t>Tantsijate osas on ekspertide sõnul puudus eeskätt balletiartistidest.</t>
  </si>
  <si>
    <t>Lavastuskunstnikud</t>
  </si>
  <si>
    <t>3432, 2651</t>
  </si>
  <si>
    <t>Tasemeõppe lõpetajate arvuline prognoos vastab tööturu vajadustele. Kuid reaalse tasakaalu saavutamiseks nõudluse ja koolituspakkumise vahel on vaja muutusi teha õppe sisus.</t>
  </si>
  <si>
    <t>Dramaturgid</t>
  </si>
  <si>
    <t>1–2</t>
  </si>
  <si>
    <t>Kostüümikunstnikud</t>
  </si>
  <si>
    <t>7531, 2651</t>
  </si>
  <si>
    <t>u 60</t>
  </si>
  <si>
    <t>Kostüümikunstnik reeglina disainib nii lava- kui kostüümide kujundused. Vt lavastuskunstniku kommentaare.</t>
  </si>
  <si>
    <t>Teatriteadlased</t>
  </si>
  <si>
    <t>2641, 2642</t>
  </si>
  <si>
    <t>u 50</t>
  </si>
  <si>
    <t>Tasemeõppe lõpetajate arvuline prognoos vastab tööturu vajadustele.</t>
  </si>
  <si>
    <t>Helikunstnikud</t>
  </si>
  <si>
    <t>3521, 3435</t>
  </si>
  <si>
    <t>Osa 200-st</t>
  </si>
  <si>
    <t xml:space="preserve">Puudus on tehnikutest. VIKK on alustanud valgustehnikute väljaõpet. Koolituspakkumine puudub heli- ja videotehnikute osas. </t>
  </si>
  <si>
    <t>Helitehnikud</t>
  </si>
  <si>
    <t>Heli-, valgus- ja videotehnikute nõudlus kokku on umbes 15–20 inimest aastas (arvestada tuleb, et lisaks etendusasutustele vajavad selliste oskustega spetsialiste ka teised organisatsioonid).</t>
  </si>
  <si>
    <t>Valguskunstnikud</t>
  </si>
  <si>
    <t>Valgustehnikud</t>
  </si>
  <si>
    <t>Videokunstnikud</t>
  </si>
  <si>
    <t>Videotehnikud</t>
  </si>
  <si>
    <t>Dekoraator-butafoorid, dekoratsioonimeister-tehnikud</t>
  </si>
  <si>
    <t>Muudatused koolituspakkumises ei ole vajalikud</t>
  </si>
  <si>
    <t>Muusika</t>
  </si>
  <si>
    <t>Muusika autorid</t>
  </si>
  <si>
    <t>u 3000</t>
  </si>
  <si>
    <t>kuni 60</t>
  </si>
  <si>
    <t>Muusika loomine, esitamine, õpetamine ja helindamine kõrghariduse esimesel astmel 85
+ 
muusika loomine, esitamine (sh pillimängu õpetamine) kutsehariduse tasemel
 60 
+ 
kultuurikorraldus
kõrghariduse esimesel astmel 15</t>
  </si>
  <si>
    <t>Muudatused koolituspakkumises ei ole vajalikud.</t>
  </si>
  <si>
    <t>Esitajad</t>
  </si>
  <si>
    <t>Helitehnoloogid</t>
  </si>
  <si>
    <t>Enamik tasemeõppes õppijatest leiavad omale tööturul rakenduse juba õpingute ajal.</t>
  </si>
  <si>
    <t>Kultuurikorraldajad</t>
  </si>
  <si>
    <t>Korraldajatest on ekspertide hinnangul puudus.</t>
  </si>
  <si>
    <t>Muusikauurijad</t>
  </si>
  <si>
    <t>Muusikauurijate puhul kasvuvajadus puudub, sageli tegelevad ka nemad osaliselt õppetööga.</t>
  </si>
  <si>
    <t>Muusikaettevõtjad / muusikaettevõtluse spetsialistid</t>
  </si>
  <si>
    <t xml:space="preserve">Puudus on erinevatest spetsialistidest, kes pakuksid tuge ja tugiteenuseid loovisikutele ja kollektiividele. </t>
  </si>
  <si>
    <t>Muusikapedagoogid</t>
  </si>
  <si>
    <t>u 40</t>
  </si>
  <si>
    <t>Muusikapedagoogide vajadus lähitulevikus näitab kasvutrendi.</t>
  </si>
  <si>
    <t>Museoloogia</t>
  </si>
  <si>
    <t>Koguhoidjad</t>
  </si>
  <si>
    <t>u 400</t>
  </si>
  <si>
    <t xml:space="preserve">1–5 </t>
  </si>
  <si>
    <t>Museoloogia valdkonnas saab koolituspakkumist analüüsida vaid õppevaldkonna tasemel. Sellest tulenevalt on alavaldkonna tuleviku tööjõuvajaduse ja koolituspakkumise võrdlemisel tuginetud peamiselt eksperthinnangutele: kas lõpetajaid on piisavalt, liiga palju või liiga vähe.</t>
  </si>
  <si>
    <t>Muudatused koolituspakkumises ei ole vajalikud, kompetentside omandamiseks pakkuda täienduskoolitusi.</t>
  </si>
  <si>
    <t>Teadur-kuraatorid</t>
  </si>
  <si>
    <t>Konservaatorid</t>
  </si>
  <si>
    <t xml:space="preserve">0–5 </t>
  </si>
  <si>
    <t>u 10</t>
  </si>
  <si>
    <t>Külastusjuhid</t>
  </si>
  <si>
    <t>Otsene seos tasemeõppega puudub. Valdkonda sisenejad vajavad museoloogia-alast täienduskoolitust.</t>
  </si>
  <si>
    <t>Muuseumipedagoogid</t>
  </si>
  <si>
    <t>&gt; 100</t>
  </si>
  <si>
    <t>Valdkonna arengutega kursisolemiseks on vajalikud järjepidevad täienduskoolitused. Juhul, kui koolide õppekavasse lisandub senisest suuremas mahus muuseumitunde, kasvab muuseumipedagoogide vajadus oluliselt.</t>
  </si>
  <si>
    <t>Raamatukogundus</t>
  </si>
  <si>
    <t xml:space="preserve">Raamatukoguhoidjad </t>
  </si>
  <si>
    <t xml:space="preserve">2622, 4411 </t>
  </si>
  <si>
    <t>Konservaator-restauraatorid</t>
  </si>
  <si>
    <t>u 5</t>
  </si>
  <si>
    <t>Digiteerijad</t>
  </si>
  <si>
    <t>Ei hinda</t>
  </si>
  <si>
    <t>Töö ei eelda tasemeõppe läbimist.</t>
  </si>
  <si>
    <t>Teadurid</t>
  </si>
  <si>
    <t xml:space="preserve">Muudatused koolituspakkumises ei ole vajalikud. Pigem lähitulevikus teadurite töökohad ei ole raamatukogude koosseisus. </t>
  </si>
  <si>
    <t>Digiarenduste spetsialistid</t>
  </si>
  <si>
    <t>Vajalik täienduskoolitus</t>
  </si>
  <si>
    <t>Ekspertide hinnangul omandatakse vajalikud IT-alased kompetentsid peale mõnda aega tööturul tegutsemist ja seda kas täiendkoolituste raames või tasemeõppes. Vajadus äripoole IT-kompetentside järele raamatukogudes on kasvav.</t>
  </si>
  <si>
    <t>Arhivaarid arhiivides</t>
  </si>
  <si>
    <t>&gt; 60</t>
  </si>
  <si>
    <t>Käsitöö</t>
  </si>
  <si>
    <t xml:space="preserve">Tekstiilkäsitöö valmistajad </t>
  </si>
  <si>
    <t xml:space="preserve">Kaaluda 4. taseme tasemeõppe õppekavadele vastuvõtu vähendamist. Mitte sulgeda õpet, vaid rakendada üle aastaseid vastuvõtte (koolides, kus veel tehtud ei ole). Asendada osalt tasemeõpe pikema kestusega täiendusõppega – põhiteadmised ja oskused omandatakse tasemeõppes ning spetsialiseerumine toimuks täiendusõppes. </t>
  </si>
  <si>
    <t>Nahkkäsitöö valmistajad</t>
  </si>
  <si>
    <t xml:space="preserve">Muudatused koolituspakkumises ei ole vajalikud. </t>
  </si>
  <si>
    <t>Keraamikud</t>
  </si>
  <si>
    <t xml:space="preserve">7314, 7315, 7316 </t>
  </si>
  <si>
    <t xml:space="preserve">Koolituspakkumine ületab mõningal määral tööturu vajadust. </t>
  </si>
  <si>
    <t>Klaasipuhujad</t>
  </si>
  <si>
    <t>klaasipuhuja assistendi koolituspakkumises ekspertide hinnangul muudatused ei ole vajalikud. Õppekohtade vähendamise korral kaotab eriala elujõulisuse. Täiesti puudub kutsehariduse tasemel klaasipuhuja õpe. Sooviga säilitada erialaseid teadmisi ja oskusi ning kasvatada õppijates ettevõtlikust lootuses, et tekivad uued töökohad (valdkonnas ei ole täna suuremaid tööpakkujaid), on vaja kutsealaga seotud õpet hoida ning avada ka klaasipuhuja õppekava.</t>
  </si>
  <si>
    <t xml:space="preserve">Mööblirestauraatorid </t>
  </si>
  <si>
    <t>7522, 7115</t>
  </si>
  <si>
    <t xml:space="preserve">Mööblirestauraatoreid koolitatakse rohkem kui tööturg vajab. </t>
  </si>
  <si>
    <t>Puukäsitöölised</t>
  </si>
  <si>
    <t xml:space="preserve">Ekspertide soovitus on ühendada kaks õppekava (puukäsitöö ja mööblirestauraator) ja võimaldada spetsialiseerumine kas puukäsitöö või mööblirestauraatori suunal. </t>
  </si>
  <si>
    <t>Sepad</t>
  </si>
  <si>
    <t xml:space="preserve">Koolitusmahud on väiksed ning muudatused koolituspakkumises ei ole vajalikud. </t>
  </si>
  <si>
    <t>Väärismetallesemete valmistajad</t>
  </si>
  <si>
    <t>Sport</t>
  </si>
  <si>
    <t>Treenerid</t>
  </si>
  <si>
    <t>3422, 3423</t>
  </si>
  <si>
    <t>Kasvuvajadus on otseses sõltuvuses harrastajate arvust</t>
  </si>
  <si>
    <t>Umbes 70</t>
  </si>
  <si>
    <t>Kutsega treenereid on puudu</t>
  </si>
  <si>
    <t>Treeneri  töö ei eelda tasemeõppe läbimist kõrghariduse tasemel. Treeneri tööks on esmatähtis treeneri kutse olemasolu.</t>
  </si>
  <si>
    <t>Õigus</t>
  </si>
  <si>
    <t>Kohtud</t>
  </si>
  <si>
    <t>Kohtunik</t>
  </si>
  <si>
    <t>N-ö klassikaliste õiguserialade pakkumisse on haaratud eestikeelsete magistriõppekavade lõpetajad proportsionaalselt prognoositud hõivega. Nõudlus ja pakkumine on tasakaalus, st tööjõupakkumine on piisav.</t>
  </si>
  <si>
    <t xml:space="preserve">Kohtunikuabi </t>
  </si>
  <si>
    <t>2611</t>
  </si>
  <si>
    <t xml:space="preserve">Kohtujurist, konsultant, nõunik </t>
  </si>
  <si>
    <t>Prokuratuur</t>
  </si>
  <si>
    <t>Prokurör + abiprokurör</t>
  </si>
  <si>
    <t xml:space="preserve">Konsultant </t>
  </si>
  <si>
    <t>Vabad õigus-elukutsed</t>
  </si>
  <si>
    <t>Vandeadvokaadid + abid</t>
  </si>
  <si>
    <t>550 + 284</t>
  </si>
  <si>
    <t>Kohtutäitur + abi</t>
  </si>
  <si>
    <t>3411</t>
  </si>
  <si>
    <t xml:space="preserve">Pankrotihaldur </t>
  </si>
  <si>
    <t>2411</t>
  </si>
  <si>
    <t>Patendivolinik (õigusalase ettevalmistusega)</t>
  </si>
  <si>
    <t>Notarid + asendajad</t>
  </si>
  <si>
    <t>2619</t>
  </si>
  <si>
    <t>Avalik haldus (O84)</t>
  </si>
  <si>
    <t>Õigusloomejuristid</t>
  </si>
  <si>
    <t>Juriidiliste toimingute tegevusala (M691)</t>
  </si>
  <si>
    <t>Juristid õigusbüroodes ja vabade elukutsete esindajate büroodes</t>
  </si>
  <si>
    <t>Pakkumine ületab nõudlust ca 90inimese võrra aastas. Ülepakkumise korrigeerimiseks on esitatud ettepanek arvestada vastuvõtu planeerimisel, et tööjõuvajaduse katmiseks piisaks BA õppes kolmandiku ja MA õppes neljandiku võrra väiksemast vastuvõetute arvust võrreldes perioodiga 2016-2018.</t>
  </si>
  <si>
    <t>Muud tegevusalad (väljaspool aval. haldust ja jur. toiminguid)</t>
  </si>
  <si>
    <t xml:space="preserve">Avalik haldus (O84 Av. haldus, riigikaitse, kohustuslik sots.kindlustus) </t>
  </si>
  <si>
    <t>Juristid avalikus halduses (v.a kohtud, prokuratuur, õigusloome)</t>
  </si>
  <si>
    <t>Horisontaalne</t>
  </si>
  <si>
    <t xml:space="preserve">Õigusassistendid </t>
  </si>
  <si>
    <t>Pakkumine ületab nõudlust, ülepakkumise korrigeerimiseks on esitatud ettepanek arvestada vastuvõtu planeerimisel, et tööjõuvajaduse katmiseks piisaks poole võrra väiksemast vastuvõetute arvust võrreldes perioodiga 2016-2018.</t>
  </si>
  <si>
    <t xml:space="preserve">Peakokad </t>
  </si>
  <si>
    <t xml:space="preserve">Toitlustuse lihttöötajad </t>
  </si>
  <si>
    <t>Turutõrge. Infoteaduse ja infokorralduse õppekava lõpetanute tööle rakendumine raamatukogudes on vähene. Samas ei ole siinkohal vajalikud korrigeerimised koolituspakkumises, sest vastavad õppekavad on laiapõhjalised. Vajalik on raamatukogutööst huvitujaid suunata õppevalikute tegemisel.</t>
  </si>
  <si>
    <t>Kinnisvarateenused</t>
  </si>
  <si>
    <t>juhid ja tippspetsialistid</t>
  </si>
  <si>
    <t>Korrashoiu- ja haldusjuhid</t>
  </si>
  <si>
    <t>Erialase tasemehariduse pakkumine on nõudluse katmiseks ebapiisav ning tööandjad tunnevad puudust erialase haridusega haldus- ja korrashoiujuhtidest. Esineb ülekoormusega töötamist. Kõigil kutseala töötajatel ei pea tingimata olema erialast haridust – see võiks olla umbes pooltel kutseala töötajatest. Arvestades nõudlust ja erialase hariduseta töötajate hulka, tuleb lisaks tasemeõppele pakkuda paindlikke täienduskoolitusi.</t>
  </si>
  <si>
    <t>tipp- ja keskastme spetsialistid</t>
  </si>
  <si>
    <t>Maakorraldajad ja maamõõtjad</t>
  </si>
  <si>
    <t xml:space="preserve">2020. a juulis kaotavad kõik enne 2018. aasta 1. juulit välja antud maakorralduse tegevuslitsentsid kehtivuse ja vaja on maakorraldaja kutset. Üleminekuajal võib mõneks ajaks tekkida spetsialistide puudus. Katastrimõõdistustöid saab valikmoodulina õppida ka maamõõdutehniku 4. taseme kutseõppes, mida ei ole koolituspakkumise arvulisse võrdlusesse arvestatud, kuid maamõõtmise ja geodeesia puhul on ühest valdkonnast teise liikumine paindlik. Eeltoodut arvestades on tasemehariduse pakkumine nõudluse katmiseks tasakaalu lähedal, kuid nõuete muutumise tõttu võib tekkida lühiajaline puudujääk. </t>
  </si>
  <si>
    <t>Kinnisvara hindajad</t>
  </si>
  <si>
    <t>Kinnisvaramaaklerid</t>
  </si>
  <si>
    <t>3334*</t>
  </si>
  <si>
    <t>Enamasti toimub väljaõpe töökohal või erialakoolitustel. Tasemeõpe varem puudus, enamik õppijaid juba töötab valdkonnas. Hõivatute arvus ei kajastu kõrvaltöö, mistõttu võib koolitusvajadus olla suurem kui arvutuslikult toodud. Suurema koolitusvajadusega tuleb arvestada eelkõige täienduskoolituste puhul. Uue õppe potentsiaalseid lõpetajaid arvestades võib tasemehariduse koolituspakkumine olla tulevikus nõudluse katmiseks piisav.</t>
  </si>
  <si>
    <t>keskastme spetsialistid</t>
  </si>
  <si>
    <t>Kinnisvarahaldurid</t>
  </si>
  <si>
    <t xml:space="preserve">Tööandjad tunnevad puudust erialase haridusega halduritest, esineb ülekoormusega töötamist. Kutsehariduse tasemel õpe puudub ning koolituspakkumine on nõudluse katmiseks ebapiisav. Väljatöötamisel on uus kutseõppe esmaõppe õppekava, mis peaks leevendama erialase väljaõppega spetsialistide puudujääki ning oleks hea baasharidus õpingute jätkamiseks RAK-i tasemel. Arvestades nõudlust ja erialase hariduseta töötajate hulka, on vaja pakkuda tasemeõppele lisaks paindlikke täienduskoolitusi. Korteriomandi- ja korteriühistuseaduse nõuete tõttu peaks suurenema vajadus kutsetunnistusega haldurite ja korteriühistujuhtide järele. </t>
  </si>
  <si>
    <t>Korteriühistujuhid</t>
  </si>
  <si>
    <t>ei hinda</t>
  </si>
  <si>
    <t>Andmetes kajastuvad need korteriühistujuhid, kellele see on põhitöö. Valdavalt on korteriühistu juhtimine kõrvaltegevus või ostetakse teenus sisse. Tasemeõpet ei ole ja selleks vajadust ei nähta, vaja on pakkuda paindlikke koolitusi.</t>
  </si>
  <si>
    <t xml:space="preserve">Tasemehariduse koolituspakkumine on nõudluse katmiseks ebapiisav. Kutsealal on keskmisest suurem asendusvajadus. Heakorrameistrite tasemeõpe varem puudus ning tehnohoolduse meistrite spetsialiseerumisele ei ole tasemeõpet siiani. Nii hooldusmeistrite kui ka puhastustööde juhtide õpe on jätkuõpe ja õppijad töötavad juba valdkonnas. Erialase väljaõppega tööjuhtide olemasolu on väga vajalik nii teenuse kvaliteedi tagamiseks kui ka suureneva töömahuga toimetulemiseks tööliste tööjõu puuduse tingimustes. Arvestades nõudlust ja erialase hariduseta töötajate hulka, tuleb lisaks tasemeõppele pakkuda paindlikke täienduskoolitusi. </t>
  </si>
  <si>
    <t>oskustöötajad</t>
  </si>
  <si>
    <t>Kinnisvarahooldajad</t>
  </si>
  <si>
    <t>Tasemehariduse koolituspakkumine on nõudluse katmiseks ebapiisav. Kutsealal on keskmisest suurem asendusvajadus. Erialased oskused on üha tähtsamad, kuna hoonete tehnosüsteemid muutuvad üha keerukamaks. Väljatöötamisel on 3. taseme kutseõppe õppekava, mis peaks leevendama erialase väljaõppega töötajate puudujääki. Arvestades nõudlust ja erialase hariduseta töötajate hulka, tuleb lisaks tasemeõppele pakkuda paindlikke täienduskoolitusi.</t>
  </si>
  <si>
    <t>oskus- ja lihttöötajad</t>
  </si>
  <si>
    <t>Puhastusteenindajad</t>
  </si>
  <si>
    <t xml:space="preserve">Koolituspakkumine on arvuliselt puudujäägis, kuid kutsealal töötamine ei eelda tingimata erialast tasemeharidust ning pakkumise saab hinnata piisavaks. Väljaõpet peavad tööandjad väga tähtsaks ning enamasti toimub lühiajaline õpe töökohal ja koolitustel. Põhikutsealal tehakse keskmisest enam osaajatööd ja kõrvaltööd ning keskmisest enam töötab vanemaealisi, kellel on sageli muu eriala taust ja muul alal töötamise kogemus. See kutseala sobib ka erivajadustega inimestele, kelle paremaks tööellu kaasamiseks on vaja tasemeõpet. Tegelikku tööjõuvajadust suurendab tööjõu voolavus ja tööandjad tunnetavad töötajate leidmisel suuri raskusi. Tasemeõppes õppijad on valdavalt vanemaealised juba valdkonnas töötavad inimesed. Arvestades nõudlust ja väljaõppeta töötajate hulka, tuleb pakkuda paindlikke täienduskoolitusi. </t>
  </si>
  <si>
    <t>Korstnapühkijad</t>
  </si>
  <si>
    <t>7133*</t>
  </si>
  <si>
    <t>Väljaõppeks sobib nii tasemeõpe kui ka täienduskoolitused. Hõivatute arvus ei kajastu kõrvaltöö, kuid reguleeritud kutsealana on erialane väljaõpe oluline kõigile kutsealal tegutsejatele ning seega võib koolitusvajadus olla suurem kui arvutuslikult toodud. Vajadus kutseliste ja tase 5 kutsetunnistust omavate korstnapühkijate järele kasvab. Kutseõppesse vastuvõetuid ei ole viimasel paaril aastal olnud, mistõttu koolituspakkumine tasemeõppest lähiaastatel tööjõuvajadust ei kata. Siiani on täienduskoolitusi pakutud piisavalt ning on vajalik neid ka edaspidi pakkuda.</t>
  </si>
  <si>
    <t>Kahjuritõrjujad</t>
  </si>
  <si>
    <t>7544*</t>
  </si>
  <si>
    <t>tasemeõpet ei ole</t>
  </si>
  <si>
    <t>Väljaõpe tasemehariduses puudub. Väljaõpe toimub töökohal või koolitustel. Ekspertide hinnangul on hõive alahinnatud, mistõttu on tööjõuvajadus mõnevõrra suurem. Eksperdid ei pea mõistlikuks väikesel kutsealal eraldi tasemeõpet pakkuda, kuid arvestades kutseala reguleeritust, tuleb pakkuda paindlikke täienduskoolitusi.</t>
  </si>
  <si>
    <t>seadme- 
ja masina-
operaatorid</t>
  </si>
  <si>
    <t>Väljaõpe tasemehariduses puudub, kuid kutsealal töötamine ei eelda erialast haridust ja väljaõpe toimub töökohal. Sobivad üldharidusega töötajad, keda on tööjõuturul suhteliselt palju.</t>
  </si>
  <si>
    <t>1349,
2612</t>
  </si>
  <si>
    <t>1112,
1349,
2611</t>
  </si>
  <si>
    <t>1112,
1349,
2422,
2611,
2619</t>
  </si>
  <si>
    <t>1213,
1349,
1439,
2611,
2619,
3342,
3411,
4214</t>
  </si>
  <si>
    <t>2611,
2619,
3411</t>
  </si>
  <si>
    <t>3342,
3411</t>
  </si>
  <si>
    <t>1219,
1439</t>
  </si>
  <si>
    <t>5153,
1219,
5151</t>
  </si>
  <si>
    <t>9111*,
9112,
9123*,
9129*</t>
  </si>
  <si>
    <t>8154,
8157</t>
  </si>
  <si>
    <t>Kinnisvara korrashoiu tööjuhid: sh hooldusmeistrid</t>
  </si>
  <si>
    <t>Kinnisvara korrashoiu tööjuhid: sh puhastustööde juhid</t>
  </si>
  <si>
    <t>Pesumajaseadmete operaatorid</t>
  </si>
  <si>
    <r>
      <t xml:space="preserve">Juristid ettevõtetes (v.a juriidiliste toimingute tegevusala), </t>
    </r>
    <r>
      <rPr>
        <b/>
        <i/>
        <sz val="9"/>
        <color rgb="FF000000"/>
        <rFont val="Calibri"/>
        <family val="2"/>
        <scheme val="minor"/>
      </rPr>
      <t>in-house</t>
    </r>
    <r>
      <rPr>
        <b/>
        <sz val="9"/>
        <color rgb="FF000000"/>
        <rFont val="Calibri"/>
        <family val="2"/>
        <scheme val="minor"/>
      </rPr>
      <t xml:space="preserve"> juristid</t>
    </r>
  </si>
  <si>
    <r>
      <t xml:space="preserve">Statistiliselt on nõudlus ja pakkumine enam-vähem tasakaalus, kuid koolituspakkumise kavandamisel tuleb arvestada arvestusala  analüütikute vajaduse järsu kasvuga, samas kui rutiinsemate protsesside osas tööjõuvajadus kahaneb. </t>
    </r>
    <r>
      <rPr>
        <sz val="9"/>
        <color rgb="FF000000"/>
        <rFont val="Calibri"/>
        <family val="2"/>
        <scheme val="minor"/>
      </rPr>
      <t>Arvestusalal on doktoriõppe lõpetajaid tabelis toodust vähem.</t>
    </r>
  </si>
  <si>
    <r>
      <t xml:space="preserve">Statistiliselt on pakkumine ja nõudlus tasakaalus. Ekspertide hinnangul on pakkumine piisav. Valdkonda sisenemiseks sobib laiem erialade ring. Asendusvajadus võib olla MKM-i prognoosiga võrreldes mõnevõrra suurem. Sh on audiitorettevõtjate aastane tööjõukäive </t>
    </r>
    <r>
      <rPr>
        <i/>
        <sz val="9"/>
        <color rgb="FF000000"/>
        <rFont val="Calibri"/>
        <family val="2"/>
        <scheme val="minor"/>
      </rPr>
      <t>ca</t>
    </r>
    <r>
      <rPr>
        <sz val="9"/>
        <color rgb="FF000000"/>
        <rFont val="Calibri"/>
        <family val="2"/>
        <scheme val="minor"/>
      </rPr>
      <t xml:space="preserve"> 100.</t>
    </r>
  </si>
  <si>
    <r>
      <t>Pakkumine ületab statistiliselt nõudlust, kuid selleks, et k</t>
    </r>
    <r>
      <rPr>
        <sz val="9"/>
        <color theme="1"/>
        <rFont val="Calibri"/>
        <family val="2"/>
        <scheme val="minor"/>
      </rPr>
      <t>atta keemiainseneride tööjõuvajadus peaksid kõik bakalaureuse- ja rakenduskõrgharidusõppe lõpetajad minema edasi õppima magistriõppesse.</t>
    </r>
  </si>
  <si>
    <r>
      <t>Pakkumine ületab statistiliselt nõudlust, kuid selleks, et k</t>
    </r>
    <r>
      <rPr>
        <sz val="9"/>
        <color theme="1"/>
        <rFont val="Calibri"/>
        <family val="2"/>
        <scheme val="minor"/>
      </rPr>
      <t>atta inseneride tööjõuvajadus peaksid kõik bakalaureuse- ja rakenduskõrgharidusõppe lõpetajad minema edasi õppima magistriõppesse.</t>
    </r>
  </si>
  <si>
    <r>
      <t xml:space="preserve">Nõudlus ületab statistiliselt pakkumist. Plastitöötluse seadistaja kutseõpe puudub, kuid on ekspertide hinnangul vajalik. </t>
    </r>
    <r>
      <rPr>
        <sz val="9"/>
        <color theme="1"/>
        <rFont val="Calibri"/>
        <family val="2"/>
        <scheme val="minor"/>
      </rPr>
      <t>Õppe mahtude kavandamisel tuleks lisaks väljatoodud vajadusele arvestada ka järelkoolituse vajadusega, hinnanguliselt samuti 10 inimest aastas, st kokku umbes 20 inimest aastas.</t>
    </r>
  </si>
  <si>
    <r>
      <t>Tasakaal, aga suur osa lõpetajatest rakendub tööle hoopis muusikapedagoogidena, on nende osas tööturul endiselt tühimikke</t>
    </r>
    <r>
      <rPr>
        <sz val="9"/>
        <color rgb="FF000000"/>
        <rFont val="Calibri"/>
        <family val="2"/>
      </rPr>
      <t>.</t>
    </r>
  </si>
  <si>
    <r>
      <t xml:space="preserve">Kutsealal töötab ka teiste erialade (nt majanduse, ehituse, õiguse) lõpetajaid, kes on läbinud erialased koolitused. Ekspertide hinnangul on hõive alahinnatud, mistõttu on tööjõuvajadus mõnevõrra suurem. Tööjõu nõudlus on väike ning arvestades lisaks ka sobilike suurearvuliste ÕKR-de lõpetajatega on pakkumine tööjõuvajaduse katmiseks piisav. Tulenevalt </t>
    </r>
    <r>
      <rPr>
        <sz val="9"/>
        <rFont val="Calibri"/>
        <family val="2"/>
        <scheme val="minor"/>
      </rPr>
      <t xml:space="preserve">regulatsioonidest </t>
    </r>
    <r>
      <rPr>
        <sz val="9"/>
        <color theme="1"/>
        <rFont val="Calibri"/>
        <family val="2"/>
        <scheme val="minor"/>
      </rPr>
      <t>vajatakse prorpotsionaalselt rohkem 7. taseme kutsega hindajaid.</t>
    </r>
  </si>
  <si>
    <t>Siseturvalisus</t>
  </si>
  <si>
    <t xml:space="preserve"> Kutseteenuste juhid, mujal liigitamata
 Vangivalvurid</t>
  </si>
  <si>
    <t>Vanglainspektor</t>
  </si>
  <si>
    <t xml:space="preserve">Suure voolavuse tõttu ületab nõudlus pakkumist ca 70 kutsehariduse (valvuritel) ja 20 kõrghariduse (inspektoritel) lõpetaja võrra. Vanglateenistusse sobivad lisaks korrektsiooni ja vanglaametniku õppekava lõpetajatele ka politseierialade vilistlased. </t>
  </si>
  <si>
    <t xml:space="preserve"> Politseiinspektorid ja -uurijad</t>
  </si>
  <si>
    <t>Teabe-, uurimis- ja sisekontrolli ametnik</t>
  </si>
  <si>
    <t>Vangivalvurid</t>
  </si>
  <si>
    <t>Valvur</t>
  </si>
  <si>
    <t>Politseiinspektorid ja -uurijad</t>
  </si>
  <si>
    <t>Uurija ja politseianalüütik</t>
  </si>
  <si>
    <t>Tolli- ja piiriinspektorid</t>
  </si>
  <si>
    <t>Piirivalvur</t>
  </si>
  <si>
    <t xml:space="preserve">Lõpetajaid ei ole piisavalt, et katta voolavusest ja vanuse tõttu lahkumistest tulenevat asendusvajadust, puudu jääb üle 100 inimese aastas. Lisaks on asutusesiseste liikumiste tõttu (mida käesolev mudel ei kajasta) vaja igal aastal keskmiselt täita u 30 esmatasandi politseiametniku ametikohta, mis suurendab puudujääki veelgi.  Kokku jääb aastas uue tööjõu vajaduse katmiseks puudu üle 140 lõpetaja.
Piirkonnapolitseinikeks sobivad ka teiste kõrghariduse erialade, nt noorsoo- ja sotsiaaltöö, pedagoogika, psühholoogia, organisatsioonikäitumise jms erialade lõpetajad (läbida tuleb lisaks politseimoodul). Eksperdid leidsid, et lihtsam on noorsootöö kogemusega inimestele õpetada politseiametniku kompetentse kui vastupidi. </t>
  </si>
  <si>
    <t xml:space="preserve"> Politseinikud</t>
  </si>
  <si>
    <t>Patrullpolitseinik</t>
  </si>
  <si>
    <t>Piirkonnapolitseinik</t>
  </si>
  <si>
    <t>Strateegiate väljatöötajad</t>
  </si>
  <si>
    <t>Päästeteenistuse spetsialist</t>
  </si>
  <si>
    <t>Nõudluse ja pakkumise suhe on tasakaalu lähedal. Umbes 75%-l hõivatutest on vajalik päästealane ettevalmistus rakenduskõrghariduse tasemel. Ohutusjärelevalves sobib lisaks nt ehitus-, keemia- või õigusalane kõrgharidus. Ennetustööle on oodatud sobivate isikuomadustega turunduse, sotsiaaltöö, sotsioloogia, pedagoogika vms eriala lõpetajad. Päästeenistuse eriala lõpetajad võivad rakenduda ka tuleohutusspetsialistidena või hädaolukorraks valmisoleku planeerijatena omavalitsustes (KOV-ide ülesanne on üle ehitada elanikkonna kaitsestrateegia kohalikul tasandil).</t>
  </si>
  <si>
    <t>Isikuteenindajad, mujal liigitamata</t>
  </si>
  <si>
    <t>Päästetöö juht</t>
  </si>
  <si>
    <t>Päästetöö juhid kasvavad välja organisatsioonist, eelduseks on kogemus päästjana töötamisel. Lisaks tuleb läbida täiendav väljaõpe (meeskonnavanematel 5.t kutse jätkuõppes, operatiivkorrapidajatel tulevikus rakenduskõrghariduses).</t>
  </si>
  <si>
    <t>Päästjad ja tuletõrjujad</t>
  </si>
  <si>
    <t>Päästja</t>
  </si>
  <si>
    <t xml:space="preserve">Nõudlus ületab pakkumist, aastas jääb puudu ca 30 lõpetajat, et katta voolavusest ja vanuse tõttu lahkumistest tulenevat vajadust uute töötajate järele. Lisaks peab tulemuste tõlgendamisel arvestama, et asutusesiseste liikumiste tõttu (mida käesolev mudel ei kajasta), võib tegelik asendusvajadus olla veelgi suurem (nt 2019. a oli sisemisest rotatsioonist tulenev uue tööjõu vajadus esmatasandil u 40 inimest). 
Päästja erialal valmistatakse ette ka töötajaid Eesti Energia ja Ämari Lennubaasi päästekomandodele. </t>
  </si>
  <si>
    <t>Demineerija</t>
  </si>
  <si>
    <t>Nõudluse ja pakkumise suhe on tasakaalu lähedal. Demineerijate kutseõppe näol on tegemist ühisõppekavaga, spetsialiste valmistatakse ette ka teistele ametkondadele. Tulevikus tõenäoliselt töötajate hariduslik mitmekesisus kasvab (sh keemia jt erialade arvelt).</t>
  </si>
  <si>
    <t>Klienditeenindajad, mujal liigitamata 
Strateegiate väljatöötajad</t>
  </si>
  <si>
    <t>Päästekorraldaja ja logistik</t>
  </si>
  <si>
    <t>Tolliametnik</t>
  </si>
  <si>
    <t>6 </t>
  </si>
  <si>
    <t>Pakkumisse on arvestatud proportsionaalset hõivega tolli ja maksunduse eriala tolli spetsialiseerumise lõpetajad ning eeldades oskuste ülekantavust, on liikuvtollikontrolli inspektoreid silmas pidades arvestatud ka politsei kutseõppe lõpetajaid. Pakkumine tasemeharidusest ei ole piisav, et katta asendusvajadust. Olemasolevate töötajate hariduslik taust on mitmekesine, suures osas (65%) üldkesk- või kutshariduse baasilt. Väljatöötamisel on õpipoisiõppe vormis kutsehariduse õppekava, et leevendada tolliametnike puudust. Vajadus oleks u 20 lõpetaja järele aastas.</t>
  </si>
  <si>
    <t>Tollispetsialist</t>
  </si>
  <si>
    <t>MTA uurija</t>
  </si>
  <si>
    <t>Tööjõupakkumise sisendina on kutsealal võrdselt olulised nii kriminaalmenetluse kui finants- ja maksundusalased teadmised (eksperthinnangutest lähtuvalt on vastavalt pakkumisse arvestatud tolli ja maksunduse ning politseiteenistuse RAK lõpetajad). Lõpetajate arv ja vajadus uute töötajate järele on tasakaalu lähedal.</t>
  </si>
  <si>
    <t>Politseinikud 
Väärteomenetlejad</t>
  </si>
  <si>
    <t>Korrakaitseametnik</t>
  </si>
  <si>
    <t xml:space="preserve">Korrakaitseametnikke tasemehariduses ette ei valmistata. </t>
  </si>
  <si>
    <t>Juhid mujal liigitamata erialateenuseid osutavates asutustes
Turvatöötajad</t>
  </si>
  <si>
    <t xml:space="preserve">Turvatöötaja ja turvajuht </t>
  </si>
  <si>
    <t xml:space="preserve">Turvatöötajaid ja turvajuhte tasemehariduses ette ei valmistata. Turvaettevõtetes töötamine eeldab kutseeksami sooritamist. Pensionile siirdujate asendamiseks oleks aastas vaja ligi 100 uut töötajat. </t>
  </si>
  <si>
    <t>Elektroonikaseadmete mehaanikud ja hooldajad</t>
  </si>
  <si>
    <t>Turvatehnik</t>
  </si>
  <si>
    <t xml:space="preserve">Nõudlus ületab pakkumist. Turvatehnikuid valmistab ette vaid üks kool (Tartu Kutsehariduskeskus). Siiani on lõpetajaid aastas keskmiselt 10, vajadus on u 4 korda suurem. Erialasele tööle asumine eeldab vastava kutseeksami sooritamist. </t>
  </si>
  <si>
    <t>Tuletõrjeinspektor</t>
  </si>
  <si>
    <t>Tuleohutusspetsialist</t>
  </si>
  <si>
    <t>Tuleohutusspetsialistidena võivad rakenduda päästeteenistuse lõpetajad, kes läbivad täienduskoolituse ja sooritavad vastava eksami.</t>
  </si>
  <si>
    <t>1349,
5413</t>
  </si>
  <si>
    <t>4229,
2422</t>
  </si>
  <si>
    <t xml:space="preserve">5412, 
34110008 </t>
  </si>
  <si>
    <t xml:space="preserve">1349, 
5414 </t>
  </si>
  <si>
    <t>Finantsvaldkond</t>
  </si>
  <si>
    <t>Klienditeenindaja/- nõustaja</t>
  </si>
  <si>
    <t>–31</t>
  </si>
  <si>
    <t>–38</t>
  </si>
  <si>
    <t>Nendel põhikutsealadel ei ole nõutav erialane kutse- või kõrgharidus</t>
  </si>
  <si>
    <t>Vajaliku tööjõu värbamine ei ole keeruline, vajadus tasemeõppe järele puudub.
Tööle asumise eelduseks on töökohapõhise väljaõppe läbimine ja/või sertifikaatide  omamine.</t>
  </si>
  <si>
    <t>Klienditoe spetsialist</t>
  </si>
  <si>
    <t>Klienditoe spetsialistide väljaõppeks sobiv õpe puudub. Tööandjate hinnangul on nõudlus klienditoe spetsialistide (tasemel, 5) väljaõppe (sobib ka pikema kestusega täiendusõpe) järele.</t>
  </si>
  <si>
    <t>Kindlustusvahendaja</t>
  </si>
  <si>
    <t>–8</t>
  </si>
  <si>
    <t>–18</t>
  </si>
  <si>
    <t>Vajadus erialase tasemeõppe järele puudub (tööle asumise eelduseks on kesk-, kutse- või kõrghariduse (nt BA tasemel majandusteadus) olemasolu. Tööandjate hinnangul on vaja pakkuda töötavatele spetsialistidele täiendusõpet oma teadmiste ja oskuste arendamiseks. TTÜ koostöös EKsL-iga alustab 2020/2021 õa täiendusõppe pakkumisega.</t>
  </si>
  <si>
    <t xml:space="preserve">Kindlustusriski hindaja </t>
  </si>
  <si>
    <t>Seost otsese koolitus-pakkumisega ei saa luua</t>
  </si>
  <si>
    <t>Kindlustusriski hindajate ja kahjukäsitlejate nõudlus ja pakkumine on tasakaalus.
Vajadus erialase tasemeõppe järele puudub. Nende kutsealade puhul on vajalik eeskätt konkreetsest kindlustusobjektist lähtuv kõrgharidus, millele lisandub juba töökohapõhine väljaõpe finantsettevõttes. Tööjõuvajadus ei ole suur ning erineva taustaga vajalike spetsialistide värbamine ei ole keeruline.</t>
  </si>
  <si>
    <t>Kahjukäsitleja</t>
  </si>
  <si>
    <t>Tooteomanik/tootejuht</t>
  </si>
  <si>
    <t>u 100</t>
  </si>
  <si>
    <t>&gt; 6</t>
  </si>
  <si>
    <t>&gt; 5</t>
  </si>
  <si>
    <t>Järelkasvust on oluline puudus.
Tasemeõppest lähtuv koolituspakkumine jääb alla tööjõuvajadusele. Enamik tasemeõppijaid on juba valdkonnas hõivatud ning ei ole uus täiendav tööjõud FIN valdkonda. Vaja on pakkuda töötavatele tooteomanikele nii taseme- kui täiendusõpet oma teadmiste ja oskuste arendamiseks.</t>
  </si>
  <si>
    <t>Laenuhaldur</t>
  </si>
  <si>
    <t>Need on põhikutsealad, kellele sobib ärindus ja haldus ning majandusteaduse alane haridus. Paljudele kutsealadele sobib ka matemaatika ja statistika alane haridus ning enamikele riskijuhtimisega seotud kutsealadele ka õigusteaduse lõpetajad. Ärindus ja haldus ning majandusteaduse alane hariduse osas ülepakkumine 64, õigusteaduse osas ülepakkumine 29; matemaatika ja statistika puhul tasakaal.</t>
  </si>
  <si>
    <t>Ärindus ja haldus ning majandusteadus: 116, õigusteadus:  39, matemaatika ja statistika: 14.</t>
  </si>
  <si>
    <t xml:space="preserve">Majandusharidusega tööjõudu lisandub tööturule enam kui FIN valdkonnal on vaja. 
</t>
  </si>
  <si>
    <t>Kliendihaldur</t>
  </si>
  <si>
    <t>Investeerimisnõustaja -ja vahendaja</t>
  </si>
  <si>
    <t xml:space="preserve">Majandusharidusega tööjõudu lisandub tööturule enam kui FIN valdkonnal on vaja. 
Tööturunõudlus ja -pakkumine matemaatika- ja statistika erialade lõpetajate osas on statistiliselt tasakaalus. Kuid matemaatika- ja statistikaettevalmistusega töötajate leidmisega on ettevõtetel raskusi. </t>
  </si>
  <si>
    <t xml:space="preserve">Analüütik, 
sh aktuaar </t>
  </si>
  <si>
    <t>Riskijuht</t>
  </si>
  <si>
    <t>&gt; 22</t>
  </si>
  <si>
    <t>&gt; 20</t>
  </si>
  <si>
    <t>Rahapesu tõkestamise ekspert</t>
  </si>
  <si>
    <t xml:space="preserve">Majandusharidusega tööjõudu lisandub tööturule enam kui FIN valdkonnal on vaja. 
Samuti õigusteaduse lõpetajaid enam kui on vaja FIN valdkonna põhikutsealade vajaduse katmiseks. Tegemist on ülepakkumisega.
Tööturunõudlus ja -pakkumine matemaatika- ja statistika erialade lõpetajate osas on statistiliselt tasakaalus. Kuid matemaatika- ja statistikaettevalmistusega töötajate leidmisega on ettevõtetel raskusi. </t>
  </si>
  <si>
    <t>Vastavuskontrolli ekspert</t>
  </si>
  <si>
    <t xml:space="preserve">Kliendiandmete ekspert </t>
  </si>
  <si>
    <t>4211, 4229</t>
  </si>
  <si>
    <t>4222, 4225, 5244</t>
  </si>
  <si>
    <t>2421, 1213</t>
  </si>
  <si>
    <t>2412, 3311</t>
  </si>
  <si>
    <t>2120, 2413, 2421, 2631, 3314, 2529</t>
  </si>
  <si>
    <t>2422, 3411</t>
  </si>
  <si>
    <t xml:space="preserve">Nõudlus ja pakkumine on tasakaalus. Lõpetajad võivad siirduda ka erasektorisse, nt logistika valdkonda tollimaakleriteks (eeldab täiendusõppe läbimist ja eksami sooritamist). </t>
  </si>
  <si>
    <r>
      <t xml:space="preserve">Uurijad kasvavad välja organisatsioonist või värvatakse õigusteaduste, finants- ja majanduserialade vilistlaste hulgast (eeldab politseilise täienduskoolituse läbimist SKA-s). </t>
    </r>
    <r>
      <rPr>
        <sz val="9"/>
        <color rgb="FF000000"/>
        <rFont val="Calibri"/>
        <family val="2"/>
        <scheme val="minor"/>
      </rPr>
      <t xml:space="preserve">Teravat puudust tuntakse IKT-kompetentsiga töötajatest. </t>
    </r>
    <r>
      <rPr>
        <sz val="9"/>
        <color theme="1"/>
        <rFont val="Calibri"/>
        <family val="2"/>
        <scheme val="minor"/>
      </rPr>
      <t>Tulevikus tõenäoliselt kasvab nii PPA töötajate hariduslik mitmekesisus erialase baasettevalmistuse mõttes kui ka siseturvalisuse haridusega töötajate vajadus omandada täiendavaid kompetentse eelmainitud erialadelt.</t>
    </r>
  </si>
  <si>
    <r>
      <t>Vanuse tõttu lahkujate asendamiseks</t>
    </r>
    <r>
      <rPr>
        <b/>
        <sz val="9"/>
        <color theme="1"/>
        <rFont val="Calibri"/>
        <family val="2"/>
        <scheme val="minor"/>
      </rPr>
      <t xml:space="preserve"> </t>
    </r>
    <r>
      <rPr>
        <sz val="9"/>
        <color theme="1"/>
        <rFont val="Calibri"/>
        <family val="2"/>
        <scheme val="minor"/>
      </rPr>
      <t>peaks lõpetajate hulk olema piisav, aga tööjõuvoolavuse katmiseks siiski mitte.  Päästekorraldajate koolitamise võimekus SKA-s on eksperthinnangute kohaselt oluliselt suurem kui õppida soovijate arv (õppekohti pole suudetud täita).</t>
    </r>
  </si>
  <si>
    <t xml:space="preserve">Hooldustöötajate tööjõuvajadus ületab tasemeõppe koolituspakkumist. Järgneval kümnel aastal tööjõuvajadus oluliselt kasvab. Koolituskohtade lisamine ja kutse omandamise kasv läbi ümber- ja täiendusõppe võib probleemi mõnevõrra leevendada, kuid juurpõhjuseks on madal palk ja töötingimused, mistõttu ei lisandu piisavalt uusi töötajaid ning ka olemasolevate töötajate voolavus on suur. </t>
  </si>
  <si>
    <t>53220002, 53210003, 53210001, 34120008, 53220001, 53290001, 53229900</t>
  </si>
  <si>
    <t>Hooldustöötaja</t>
  </si>
  <si>
    <t>2356 Infotehnoloogia erakoolitajad</t>
  </si>
  <si>
    <t>IKT koolitaja</t>
  </si>
  <si>
    <t>VÕIMALDAMINE</t>
  </si>
  <si>
    <t>IKT-lahenduste kliendihaldur</t>
  </si>
  <si>
    <t>Otsest seost tasemeõppega ei saa luua. Võimaldamise etapiga seotud põhikutsealade nõudlus vähendab vastavalt arendamise ja kavandamise ning käitamise etapiga seotud tasemeõppe pakkumist u 800 võrra.</t>
  </si>
  <si>
    <t>Kavandamise ja arendamise ning käitamisega seotud õppekavad</t>
  </si>
  <si>
    <t>25110006 IKT projektijuht</t>
  </si>
  <si>
    <t xml:space="preserve">Tooteomanik, tootejuht/teenusejuht
Projektijuht </t>
  </si>
  <si>
    <t>3512 IKT kasutajatoe tehnikud</t>
  </si>
  <si>
    <t xml:space="preserve">Kasutajatoe spetsialist </t>
  </si>
  <si>
    <t>KÄITAMINE</t>
  </si>
  <si>
    <t xml:space="preserve">Tehnik </t>
  </si>
  <si>
    <t xml:space="preserve">Andmebaasi administraator </t>
  </si>
  <si>
    <t>Tasemeharidus jääb tööturu poolsele nõudlusele alla. Suurem osa (90%) lõpetajatest tuleb kutseharidusest, enamikes IKT õpet pakkuvates kutsekoolides on IT-süsteemide (noorem)spetsialisti eriala.
(Lisaks tuleb aga arvestada, et tabelis toodud tasemeõppe lõpetajatele konkureerivad ka võimaldamise etapiga seotud põhikutsealad.)</t>
  </si>
  <si>
    <t>2522 Süsteemiadministraatorid</t>
  </si>
  <si>
    <t>Süsteemi-administraator/-haldur</t>
  </si>
  <si>
    <t>Andmeanalüütik</t>
  </si>
  <si>
    <t>KAVANDAMINE JA ARENDAMINE</t>
  </si>
  <si>
    <t>2166 Kujundajad ja multimeediadisainerid</t>
  </si>
  <si>
    <t>UI/UX disainer</t>
  </si>
  <si>
    <t>25290002 Turvaspetsialist (IKT)</t>
  </si>
  <si>
    <t>Testija</t>
  </si>
  <si>
    <t>IKT-süsteemide (sh andmeside) analüütik/arhitekt/arendaja/insener</t>
  </si>
  <si>
    <t>Tasemeõpe ei suuda katta tööturu poolset nõudlust. Kõige suurem on puudus tarkvara- ja IKT-süsteemide arendajatest, analüütikutest. 
NB! Nõudluse ja pakkumise võrdlemisel tuleb arvestada, et tabelis toodud tasemeõppe lõpetajatele konkureerivad ka võimaldamise etapiga seotud põhikutsealad.
Nõudluse ja pakkumise tasakaalustamiseks tuleb eeskätt tähelepanu pöörata IKT valdkonna õpingute katkestajate arvu vähendamisele, ümberõppele ja arvestada tuleb välistööjõu sissetoomisega.</t>
  </si>
  <si>
    <t xml:space="preserve">Tarkvaraanalüütik/-arhitekt/-arendaja </t>
  </si>
  <si>
    <t>Protsesside juhtimisega seotud põhikutsealade esindajatest on puudus. Teoreetiliselt on nõudlus ja pakkumus tasakaalus, sest IKT-juhi, äriarendusjuhi ja IT-kvaliteedijuhiks sobivate
magistriõppekavade lõpetajate arv antud perioodil on prognoosi kohaselt 540. Küberturbejuhtimisega seotud magistriõppe lõpetajate arv antud perioodil on prognoosi kohaselt 150. Samas neist uue tööjõuna saab arvestada ekspertide hinnangul siiski vaid 10%, valdav enamus on juba vastavatel ametikohtadel hõivatud. Ekspertide hinnangul ei kata koolituspakkumus tasemeõppest tööturu vajadust.</t>
  </si>
  <si>
    <t>IT-juht 
Äriarendusjuht
IT-kvaliteedijuht 
Küberturbejuht/ infoturbejuht</t>
  </si>
  <si>
    <t xml:space="preserve">PROTSESSIDE JUHTIMINE </t>
  </si>
  <si>
    <t xml:space="preserve"> </t>
  </si>
  <si>
    <t>TÖR 2020</t>
  </si>
  <si>
    <t>Juht sotsiaaltöö valdkonnas</t>
  </si>
  <si>
    <t>Sotsiaaltöötaja ja nõustaja</t>
  </si>
  <si>
    <t>Lastekaitse- ja peretöötaja</t>
  </si>
  <si>
    <t>Tegevusjuhendaja</t>
  </si>
  <si>
    <t>Tugiisik</t>
  </si>
  <si>
    <t>Lapsehoidja</t>
  </si>
  <si>
    <t>Asenduskodu- ja perekodu kasvataja</t>
  </si>
  <si>
    <t>Otsene tasemekoolitus puudub</t>
  </si>
  <si>
    <t xml:space="preserve">Arvuliselt ületab lapsehoidjate koolituspakkumine lapsehoidjate tööjõuvajadust sotsiaaltöö valdkonnas. Töövajadus lapsehoidjate järgi on mõnevõrra suurem, kui arvestada ka kõrvaltööna lapsehoidjatena tegutsejaid. Samas ei ole lapsehoidja amet senise praktika alusel peamine amet, kus lõpetajad töötavad. Selleks on õpetaja abid ja assistendid alushariduses, kelle töö põhiolemus on sama kui lapsehoidjatel. Lapsehoidja õppe lõpetanutest töötab põhitööna lapsehoidjana alla 10%, üle poole lõpetanutest aga justnimelt (alus)hariduses. Peamine side töömaailmaga väljendub seega läbi alusharidusse tööle asujate. Nende osas on lapsehoidja õpet nähtud ka ühe sobiva haridusena täitmaks puuduolevaid haridusnõudeid. Jätkuvalt kasvab aga vajadus erivajadusega lastega tegelevate lapsehoidjate järele. Tööjõuvajaduse ja koolituspakkumise terviklikuks hinnanguks oleks esmalt vaja OSKA hariduse valdkonnauuringus analüüsida alushariduse tööjõuvajadust lapsehoidja õppe lõpetanute järele. </t>
  </si>
  <si>
    <t xml:space="preserve">Koolituspakkumine ületab mõnevõrra arvuliselt tööjõuvajadust, kuid tegelikku ülepakkumist pole. Selle põhjuseks on see, et suur osa tegevusjuhendajateks õppijatest juba töötab ja ei ole valdkonnale uueks tööjõuks. Tegevusjuhendajaks õppijate arvu on hetkel kasvatanud eelkõige nõue tegevusjuhendaja kutse olemasoluks. Tegevusjuhendaja õpe on paindlik ja võimaldab ühitada tööd ja õpinguid. Ka tegevusjuhendajate puhul on probleemiks tööjõu voolavus, mille põhjuseks on nii palgatase, töökoormus/pinge kui ka ühiskonnas töö vähene väärtustamine. </t>
  </si>
  <si>
    <t xml:space="preserve">Sotsiaaltöö juhtide, sotsiaaltöötajate ja nõustajate ning lastekaitse- ja peretöötajate tööjõuvajadus on tasakaalus tasemeõppe koolituspakkumisega. Tasemeõppe koolituspakkumises sisalduvad sotsiaaltöö valdkonna kõrghariduse õppekavad. Lõpetajate erialast rakendumist saab pidada heaks, probleemiks on pigem tööjõu voolavus, mille põhjuseks on nii palgatase, töökoormus/pinge kui ka ühiskonnas töö vähene väärtustamine. Kolmandik üliõpilastest juba töötab erialasel tööl. Eelnevatel aastatel on kohati olnud probleemiks see, et õppima tulijad pole olnud kindlad oma eriala valikus. Aastatega on siiski kasvanud nende üliõpilaste osatähtsus, kelle jaoks sotsiaaltöö sh lastekaitse on olnud teadlik valik. Koolituspakkumises on esindatud nii rakendus- kui ka akadeemiline kõrgharidus ja kõrgkoolid on loonud head võimalused töö ja õpingute ühitamiseks. Töötavad ja õppivad inimesed sooviksid veelgi suuremat paindlikkust, kuid see võib viia hariduse kvaliteedi languseni. Arendamist vajavaks kohaks õppes on teoreetiliste lähenemiste ja igapäevapraktika parem sidumine. Tööandjatele on töötajate erialane ettevalmistus muutunud üha olulisemaks, olgu see läbitud taseme- või täiendõppes. täiendusõppes. </t>
  </si>
  <si>
    <t>13440004, 13430001, 13430002, 13430003, 13440002, 13410002, 13439900, 13419900, 13449900, 13440001, 13440003, 26350014</t>
  </si>
  <si>
    <t>34120006, 34120016, 34120017, 26350020, 34120001, 34120002, 26350006, 26350010, 26359900, 26350003, 34120004, 33530001, 33530002, 26350019, 34129900, 34120012, 26350017, 26350007, 26350018, 26350009, 26350001, 34120007</t>
  </si>
  <si>
    <t>34120011, 34120003, 26350002, 26350016, 34120018, 34120009, 26350011, 34120005, 26350004, 26350008</t>
  </si>
  <si>
    <t>53110010, 34120019</t>
  </si>
  <si>
    <t>53110001, 53110005, 53119900, 53110007</t>
  </si>
  <si>
    <t>53110003, 53110004, 53110006, 34120015</t>
  </si>
  <si>
    <t>Küberturbespetsialist</t>
  </si>
  <si>
    <t xml:space="preserve">Märkused ja selgitused </t>
  </si>
  <si>
    <t>Valdkond</t>
  </si>
  <si>
    <t>MKM 2011–13</t>
  </si>
  <si>
    <t>MKM 2012–14</t>
  </si>
  <si>
    <t>Transport, logistika, mootorsõidukite remont ja hooldus (TLM)</t>
  </si>
  <si>
    <t>Põllumajandus ja toiduainetööstus (PMTT)</t>
  </si>
  <si>
    <t>Personali- ja administratiivtöö ning ärinõustamine (PAÄ)</t>
  </si>
  <si>
    <t>Rõiva-, tekstiili- ja nahatööstus (RTNT)</t>
  </si>
  <si>
    <t>Majutus, toitlustus ja turism</t>
  </si>
  <si>
    <t>Kaubandus, rentimine ja parandus</t>
  </si>
  <si>
    <t>Etenduskunstid, käsitöö, museoloogia, muusika, raamatukogundus, sport</t>
  </si>
  <si>
    <t>Audiovisuaalvaldkond, sõna ja keel, turundus ja kommunikatsioon, disain ja kunst, trükitööstus</t>
  </si>
  <si>
    <t>TÖR 2019</t>
  </si>
  <si>
    <t>Isikuteenused</t>
  </si>
  <si>
    <t xml:space="preserve">(kasv 11% või rohkem 10 a jooksul) </t>
  </si>
  <si>
    <t>↑ Märkimisväärne vajaduse kasv (11–15%)</t>
  </si>
  <si>
    <t>↑ – suur kasv (üle 20% 10 aasta jooksul)
↗ – keskmine kasv (kuni 20% 10 aasta jooksul)</t>
  </si>
  <si>
    <t>(kasv 1-10% 10 a jooksul)</t>
  </si>
  <si>
    <t>↗→ Tagasihoidlik vajaduse kasv (1–5%); ↗ Mõõdukas vajaduse kasv (6–10%)</t>
  </si>
  <si>
    <t>↗→ – väike kasv (kuni 10% 10 aasta jooksul)</t>
  </si>
  <si>
    <t>→ – püsib stabiilsena (8 aasta jooksul)</t>
  </si>
  <si>
    <t xml:space="preserve">→ Vajadus püsib stabiilsena </t>
  </si>
  <si>
    <t>→ – püsib stabiilsena (±-5% 10 aasta jooksul)</t>
  </si>
  <si>
    <t>(kahanemine 1-10% 10 a jooksul)</t>
  </si>
  <si>
    <t>↘→ Tagasihoidlik vajaduse kahanemine (1–5%); ↘ Mõõdukas vajaduse kahanemine (6–10%)</t>
  </si>
  <si>
    <t>↘→  – väike kahanemine (kuni -10% 10 aasta jooksul)</t>
  </si>
  <si>
    <t>(kahanemine 11% või rohkem 10 a jooksul)</t>
  </si>
  <si>
    <t xml:space="preserve">↘ – mõõdukas kahanemine (üle -10% 8 aasta jooksul) </t>
  </si>
  <si>
    <t>↓ Märkimisväärne vajaduse kahanemine (11–15%)</t>
  </si>
  <si>
    <t>↘ – keskmine kahanemine (kuni -20% 10 aasta jooksul) 
↓ – suur kahanemine (üle -20% 10 aasta jooksul)</t>
  </si>
  <si>
    <t>MKM 2013–15</t>
  </si>
  <si>
    <t>MKM 2014–16</t>
  </si>
  <si>
    <t>MKM 2015–17</t>
  </si>
  <si>
    <t>MKM 2013–2015; TAI 2015; TA (veebr 2017); Eesti Laborimeditsiini arengu­kava 2011–2020“, 2012; eksperthinnangud</t>
  </si>
  <si>
    <t>OSKA põhikutseala</t>
  </si>
  <si>
    <t>Teadustöötajad</t>
  </si>
  <si>
    <t>vajadust ei olnud võimalik arvuliselt hinnata</t>
  </si>
  <si>
    <t>EHIS 2017/18
MKM 2014–16</t>
  </si>
  <si>
    <t>MKM 2015–17; RM 2018</t>
  </si>
  <si>
    <t>MKM 2015–17; teised valdkondlikud allikad</t>
  </si>
  <si>
    <t>MKM 2015–17;
andministratiivandmed (RM, Kutseühendused)</t>
  </si>
  <si>
    <t>MKM 2015–17; lisaandmed: TÖR, RM SAP, eksperthinnangud</t>
  </si>
  <si>
    <t>MKM 2016–2018; TÖR 2019</t>
  </si>
  <si>
    <t>Sotsiaaltöö 2022</t>
  </si>
  <si>
    <t>↗ – väike kasv (+ 10% seitsme aasta jooksul)</t>
  </si>
  <si>
    <t>→ – püsib stabiilsena (+ 5% seitsme aasta jooksul)</t>
  </si>
  <si>
    <t>Info- ja kommunikatsioonitehnoloogia 2022</t>
  </si>
  <si>
    <t>↑ (analüütik)
→ (aktuaar)</t>
  </si>
  <si>
    <t>↑ – suur kasv (üle 20% prognoosiperioodi lõpuks)
↗ – keskmine kasv (kuni 20% prognoosiperioodi lõpuks)</t>
  </si>
  <si>
    <t>↗→ – väike kasv (kuni 10% prognoosiperioodi lõpuks)</t>
  </si>
  <si>
    <t>→ – püsib stabiilsena (± –5% prognoosiperioodi lõpuks)</t>
  </si>
  <si>
    <t>↘→ – väike kahanemine (kuni –10% prognoosiperioodi lõpuks)</t>
  </si>
  <si>
    <t>↘ – keskmine kahanemine (kuni –20% prognoosiperioodi lõpuks)
↓ – suur kahanemine (üle –20% prognoosiperioodi lõpuks)</t>
  </si>
  <si>
    <t>↑↑↑↑ – väga suur kasv (+ 80% seitsme aasta jooksul)
↑↑ – suur kasv (+ 40% seitsme aasta jooksul)
↑ – keskmine kasv (+ 20% seitsme aasta jooksul)</t>
  </si>
  <si>
    <r>
      <t>Prognoositud pakkumine lähiaastatel</t>
    </r>
    <r>
      <rPr>
        <b/>
        <vertAlign val="superscript"/>
        <sz val="11"/>
        <rFont val="Calibri"/>
        <family val="2"/>
        <scheme val="minor"/>
      </rPr>
      <t>e</t>
    </r>
  </si>
  <si>
    <r>
      <t>Pakkumine (kolme aasta keskm)</t>
    </r>
    <r>
      <rPr>
        <b/>
        <vertAlign val="superscript"/>
        <sz val="11"/>
        <rFont val="Calibri"/>
        <family val="2"/>
        <scheme val="minor"/>
      </rPr>
      <t>f</t>
    </r>
    <r>
      <rPr>
        <b/>
        <sz val="11"/>
        <rFont val="Calibri"/>
        <family val="2"/>
        <scheme val="minor"/>
      </rPr>
      <t xml:space="preserve">
</t>
    </r>
  </si>
  <si>
    <t>Balletitantsijad</t>
  </si>
  <si>
    <t>KUT</t>
  </si>
  <si>
    <t>Kut</t>
  </si>
  <si>
    <t>4 KUT</t>
  </si>
  <si>
    <t>MA, RAK</t>
  </si>
  <si>
    <t>AK 4. või 5. tase</t>
  </si>
  <si>
    <t>MA, DOK</t>
  </si>
  <si>
    <t>KUT – kutseharidus</t>
  </si>
  <si>
    <t>MA – magistriõpe</t>
  </si>
  <si>
    <t>RAK – rakenduskõrgharidus</t>
  </si>
  <si>
    <t>BA – bakalaureuseõpe</t>
  </si>
  <si>
    <t>DOK – doktoriõpe</t>
  </si>
  <si>
    <t>Haridustasemete lühendid:</t>
  </si>
  <si>
    <r>
      <t>Kutsealale vastav haridustase</t>
    </r>
    <r>
      <rPr>
        <b/>
        <vertAlign val="superscript"/>
        <sz val="11"/>
        <rFont val="Calibri"/>
        <family val="2"/>
        <scheme val="minor"/>
      </rPr>
      <t>b</t>
    </r>
  </si>
  <si>
    <r>
      <t>Hõive muutuse prognoos</t>
    </r>
    <r>
      <rPr>
        <b/>
        <vertAlign val="superscript"/>
        <sz val="11"/>
        <rFont val="Calibri"/>
        <family val="2"/>
        <scheme val="minor"/>
      </rPr>
      <t>c</t>
    </r>
  </si>
  <si>
    <t>1221, 1311, 1321, 1324, 1323</t>
  </si>
  <si>
    <t>2141, 3122, 3123</t>
  </si>
  <si>
    <t>7111, 7115, 7119</t>
  </si>
  <si>
    <t>7115, 7132, 7532, 7534, 8153, 8159</t>
  </si>
  <si>
    <t>7521, 8143, 8171, 8172</t>
  </si>
  <si>
    <t>1211, 1349 (osaliselt)</t>
  </si>
  <si>
    <t>2141, 2149, 3118, 2144</t>
  </si>
  <si>
    <t>7233, 7232</t>
  </si>
  <si>
    <t>7224, 7132</t>
  </si>
  <si>
    <t>8219, 8211, 8212</t>
  </si>
  <si>
    <t>2146, 2165</t>
  </si>
  <si>
    <t>3121, 3117</t>
  </si>
  <si>
    <t>8111, 8112, 8342</t>
  </si>
  <si>
    <t>8311, 8332, 8341, 8343</t>
  </si>
  <si>
    <t>2141, 2144</t>
  </si>
  <si>
    <t>3113, 3122, 3131</t>
  </si>
  <si>
    <t>7412, 7411, 7413</t>
  </si>
  <si>
    <t>2141, 2142, 2144</t>
  </si>
  <si>
    <t>1223, 2113, 2145</t>
  </si>
  <si>
    <t>3111, 3116, 7543</t>
  </si>
  <si>
    <t>3116, 7111, 7126, 7212, 7231, 7233, 7411, 7412, 7421</t>
  </si>
  <si>
    <t xml:space="preserve">3122, 3131, 3132, 3134, 3135, 7125, 7223, 7315, 8112, 8114, 8121, 8131, 8142, 8181, 8182, 8183, 8189, 8219
</t>
  </si>
  <si>
    <t>1223, 2145</t>
  </si>
  <si>
    <t>7111, 7126, 7212, 7231, 7233, 7411, 7412,7421</t>
  </si>
  <si>
    <t>7125, 7223, 8131, 8141, 8142, 8183, 8189, 8219</t>
  </si>
  <si>
    <t>2211, 2212</t>
  </si>
  <si>
    <t>2221, 3221</t>
  </si>
  <si>
    <t>2240, 3258</t>
  </si>
  <si>
    <t>1324, 2164, 4323*</t>
  </si>
  <si>
    <t>2144, 1321, 3122</t>
  </si>
  <si>
    <t>7233, 7231</t>
  </si>
  <si>
    <t>7132, 7213</t>
  </si>
  <si>
    <t>3115, 7412**</t>
  </si>
  <si>
    <t xml:space="preserve">2142, 3112, 3118
</t>
  </si>
  <si>
    <t xml:space="preserve">2161, 2162, 2164
</t>
  </si>
  <si>
    <t xml:space="preserve">7112, 7111, 7119, 7114, 7214, 7115
</t>
  </si>
  <si>
    <t xml:space="preserve">7121, 7111, 7119, 7213
</t>
  </si>
  <si>
    <t xml:space="preserve">7122, 7111, 7119, 7123, 7131
</t>
  </si>
  <si>
    <t xml:space="preserve">7126, 7127, 7124, 7111, 7119
</t>
  </si>
  <si>
    <t>1223, 1321</t>
  </si>
  <si>
    <t>7322, 7532, 7534, 8151, 8152, 8154, 8155, 8156, 8157, 8159, 8189, 8219</t>
  </si>
  <si>
    <t>7318, 7533, 7535, 7536, 8153</t>
  </si>
  <si>
    <t>1221, 3322</t>
  </si>
  <si>
    <t>7233, 7412</t>
  </si>
  <si>
    <t xml:space="preserve">4110, 4120, 4131, 4413, 4414, 4415, 4419
</t>
  </si>
  <si>
    <t xml:space="preserve">4132, 4222, 4223, 4226
</t>
  </si>
  <si>
    <t xml:space="preserve">3341, 3343, 4110
</t>
  </si>
  <si>
    <t xml:space="preserve">2421, 2412, 2413, 2631
</t>
  </si>
  <si>
    <t>2113, 2111, 2114, 2131, 2132</t>
  </si>
  <si>
    <t>1439, 1431, 1221</t>
  </si>
  <si>
    <t>1221, 1439, 5151, 5152</t>
  </si>
  <si>
    <t>3322, 3332, 4224</t>
  </si>
  <si>
    <t>5111, 9112</t>
  </si>
  <si>
    <t>1412, 1221</t>
  </si>
  <si>
    <t>3434, 3322</t>
  </si>
  <si>
    <t>9411, 9412</t>
  </si>
  <si>
    <t>3322, 4221</t>
  </si>
  <si>
    <t>5113, 3423</t>
  </si>
  <si>
    <t>5221, 5222</t>
  </si>
  <si>
    <t>5223, 5245, 5249, 5211</t>
  </si>
  <si>
    <t>Juhid põllumajanduses ja metsanduses (1311), Juhid kalanduses ja vesiviljeluses (1312)</t>
  </si>
  <si>
    <t xml:space="preserve">Taime- ja loomakasvatuse ja kalanduse nõuandjad (2132), Juhid põllumajanduses ja metsanduses (1311) </t>
  </si>
  <si>
    <t>Mehhaanikainsenerid (2144), Juhid põllumajanduses ja metsanduses (1311)</t>
  </si>
  <si>
    <t>1330 IKT-juhid,
2421 Juhtimis- ja organisatsioonianalüütikud,
1223 Teadus- ja arendusjuhid,
1120 Suurettevõtete tegevdirektorid ja tippjuhid,
1213 Poliitika- ja strateegiajuhid,
2422 Strateegiate väljatöötajad,
25290002 Turvaspetsialist (IKT)</t>
  </si>
  <si>
    <t>2512 Tarkvaraarendajad,
2513 Veebi- ja multimeediaarendajad,
2514 Rakenduste programmeerijad,
2521 Andmebaaside projekteerijad ja administraatorid,
ISCO märkimata EMTAK koodidel 582, 620, 631,
2519 Tarkvara ja rakenduste arendajad ning analüütikud, mujal liigitamata,</t>
  </si>
  <si>
    <t>2511 Süsteemianalüütikud,
2523 Arvutivõrkude tippspetsialistid,
2153 Telekommunikatsiooniinsenerid,
2529 Andmebaasi ja arvutivõrgu tippspetsialistid, mujal liigitamata</t>
  </si>
  <si>
    <t>25190002 Tarkvara testija,
25190003 Süsteemide testija</t>
  </si>
  <si>
    <t>21200005 Andmeanalüüsi tippspetsialist,
33140004 Andmeanalüüsi spetsialist</t>
  </si>
  <si>
    <t>25210001 Andmehaldur,
25210002 Andmebaasi administraator</t>
  </si>
  <si>
    <t>3511 IKT operaatorid,
3522 Telekommunikatsioonitehnikud,
7422 IKT-seadmete paigaldajad ja hooldajad,
3513 Arvutivõrkude ja -süsteemide tehnikud,
3514 Veebitehnikud,
AK märkimata EMTAK koodidel 611, 612, 619, 951</t>
  </si>
  <si>
    <t>2434 IKT-lahenduste müügi tippspetsialistid,
3322 Müügiesindajad,
42250003 Klienditoe konsultant,
42250004 Kliendihaldur</t>
  </si>
  <si>
    <t>BA, RAK</t>
  </si>
  <si>
    <t>KUT, RAK</t>
  </si>
  <si>
    <t>MA (integreeritud õpe), DOK</t>
  </si>
  <si>
    <t>5 KUT</t>
  </si>
  <si>
    <t>5–6 KUT, RAK</t>
  </si>
  <si>
    <t xml:space="preserve">5–8 KUT, 
RAK, MA
</t>
  </si>
  <si>
    <t>5–6 KUT, RAK, BA</t>
  </si>
  <si>
    <t xml:space="preserve">6 RAK
</t>
  </si>
  <si>
    <t>6–7 RAK, BA, MA</t>
  </si>
  <si>
    <t>6 RAK, MA</t>
  </si>
  <si>
    <t>täiend</t>
  </si>
  <si>
    <t>Tööjõu–vajadus kokkud
(A+B)</t>
  </si>
  <si>
    <t>sh kasvu/–kahanemis–vajadus
A</t>
  </si>
  <si>
    <t>sh asendus–vajadus
B</t>
  </si>
  <si>
    <t>3–4 KUT</t>
  </si>
  <si>
    <t xml:space="preserve">4–8 KUT, RAK, MA, DOK
</t>
  </si>
  <si>
    <t>6–8 RAK, MA, DOK</t>
  </si>
  <si>
    <t xml:space="preserve"> (4),5–7 KUT, RAK, MA</t>
  </si>
  <si>
    <t>(4),5–7 KUT, RAK</t>
  </si>
  <si>
    <t xml:space="preserve">Külastusjuhi töös tuleb kasuks konkreetse muuseumi valdkonnaga seotud erialane haridus, millele on lisaks vaja oskusi klientide teenindamisest, rühma juhendamisest. Tööks vajalikke kutseoskusi saab omandada ka töö käigus kogenud kolleegi juhendamisel. Levinud pRAKtika on, et külastusjuhtidena töötavad näiteks ajaloo– ja kunstiüliõpilased, aga ka kunstiõpetajad. </t>
  </si>
  <si>
    <t>RAK, BA</t>
  </si>
  <si>
    <t>RAK, BA – Töö muuseumipedagoogina eeldab kõrghariduse (soovitavalt valdkonnaga seotud erialane haridus, millele lisaks on läbitud õpetajakoolitus, sobib ka kultuurikorraldus) olemasolu, millele lisanduvad teadmised andragoogikast, museoloogiast, meeskonnatööst.</t>
  </si>
  <si>
    <t>PÕHIHARIDUS,KESK</t>
  </si>
  <si>
    <t xml:space="preserve"> 5 KUT</t>
  </si>
  <si>
    <t xml:space="preserve"> 4 (gümn)</t>
  </si>
  <si>
    <t xml:space="preserve"> 4 KUT</t>
  </si>
  <si>
    <t xml:space="preserve"> 4–7 KUT, RAK, BA, MA</t>
  </si>
  <si>
    <t xml:space="preserve"> 3, 5</t>
  </si>
  <si>
    <t xml:space="preserve"> 5
Keskharidus, KUT või
töökohapõhine väljaõpe</t>
  </si>
  <si>
    <t xml:space="preserve"> 3–4 KUT</t>
  </si>
  <si>
    <t xml:space="preserve"> 3–4 KUT, RAK, BA</t>
  </si>
  <si>
    <t xml:space="preserve"> 4–6 KUT, RAK, BA</t>
  </si>
  <si>
    <t xml:space="preserve"> 4–5 KUT</t>
  </si>
  <si>
    <t xml:space="preserve"> 5–6</t>
  </si>
  <si>
    <t xml:space="preserve"> 5–6 KUT, RAK, BA</t>
  </si>
  <si>
    <t xml:space="preserve"> 7 MA</t>
  </si>
  <si>
    <t xml:space="preserve"> 3–5 KUT, täiend</t>
  </si>
  <si>
    <t xml:space="preserve"> 2–4 KUT, täiend</t>
  </si>
  <si>
    <t xml:space="preserve"> 6–7 RAK, BA, MA</t>
  </si>
  <si>
    <t>7–8 MA</t>
  </si>
  <si>
    <t>7 MA</t>
  </si>
  <si>
    <t xml:space="preserve"> 8 DOK</t>
  </si>
  <si>
    <t xml:space="preserve"> 7–8 MA, DOK</t>
  </si>
  <si>
    <t xml:space="preserve"> 6–7 BA, MA</t>
  </si>
  <si>
    <t xml:space="preserve"> 5–7 KUT, RAK, BA, MA</t>
  </si>
  <si>
    <t xml:space="preserve"> 6 RAK, BA</t>
  </si>
  <si>
    <t xml:space="preserve">6–7 RAK, BA, MA
</t>
  </si>
  <si>
    <t>BA, MA, DOK</t>
  </si>
  <si>
    <t xml:space="preserve"> 5–7 BA, MA, RAK, täiend </t>
  </si>
  <si>
    <t xml:space="preserve">4–6 KUT, RAK
</t>
  </si>
  <si>
    <t xml:space="preserve"> 6–8 RAK, BA, MA, DOK</t>
  </si>
  <si>
    <t xml:space="preserve"> RAK, BA, MA, DOK</t>
  </si>
  <si>
    <t xml:space="preserve"> 4–6 ÜLD, KUT, RAK, BA</t>
  </si>
  <si>
    <t>(4) 5–6 KUT, RAK, BA, MA</t>
  </si>
  <si>
    <t>(4) 5–6 KUT, RAK, BA</t>
  </si>
  <si>
    <t>KUT, RAK, BA</t>
  </si>
  <si>
    <t xml:space="preserve"> 5–7 BA, MA, RAK, DOK</t>
  </si>
  <si>
    <t>KUT, RAK, BA, MA</t>
  </si>
  <si>
    <t>3 KUT, täiend</t>
  </si>
  <si>
    <t>3–5 KUT, täiend</t>
  </si>
  <si>
    <t xml:space="preserve">täiend
(bussijuhtidel KUT 4)
</t>
  </si>
  <si>
    <t xml:space="preserve">2–3 KUT, täiend </t>
  </si>
  <si>
    <t>3–4 KUT, täiend</t>
  </si>
  <si>
    <t>4–5 KUT, täiend</t>
  </si>
  <si>
    <t xml:space="preserve"> 3–4 täiend</t>
  </si>
  <si>
    <t xml:space="preserve"> 3–4 KUT, täiend</t>
  </si>
  <si>
    <t>4–6 KUT, RAK</t>
  </si>
  <si>
    <t>4–5 KUT</t>
  </si>
  <si>
    <t xml:space="preserve"> 5 KUT, täiend</t>
  </si>
  <si>
    <t xml:space="preserve"> 4–5 täiend</t>
  </si>
  <si>
    <t xml:space="preserve"> 5–7 BA, MA</t>
  </si>
  <si>
    <t>RAK, BA, MA</t>
  </si>
  <si>
    <t>KUT, RAK, BA, MA, DOK</t>
  </si>
  <si>
    <t>6–8 RAK, BA, MA</t>
  </si>
  <si>
    <t>KUT, BA, MA</t>
  </si>
  <si>
    <t>KESK, BA</t>
  </si>
  <si>
    <t xml:space="preserve"> 6–8 KUT, RAK, BA, MA</t>
  </si>
  <si>
    <t xml:space="preserve">6–8 
RAK, BA, MA, DOK (laojuhid KUT 5)
</t>
  </si>
  <si>
    <t xml:space="preserve"> 5–6 KUT, RAK, BA, MA, täiend</t>
  </si>
  <si>
    <t xml:space="preserve"> 5–6
Keskh, KUT, BA 
või
töökohapõhine väljaõpe</t>
  </si>
  <si>
    <t xml:space="preserve"> 5–6
Kindlustus–objektist lähtuv KUT või BA + 
töökohapõhine väljaõpe</t>
  </si>
  <si>
    <t>3–4,(5) KUT</t>
  </si>
  <si>
    <t xml:space="preserve"> 3–4 ÜLD</t>
  </si>
  <si>
    <t xml:space="preserve"> 3–4 ÜLD, KUT</t>
  </si>
  <si>
    <t xml:space="preserve"> 4–5 KUT, BA, MA, RAK, täiend </t>
  </si>
  <si>
    <t xml:space="preserve">5–6 KUT, RAK, BA, täiend
</t>
  </si>
  <si>
    <t xml:space="preserve"> 6–7
Kindlustus–objektist lähtuv BA, MA +
töökohapõhine väljaõpe</t>
  </si>
  <si>
    <t xml:space="preserve"> 5–7
(kesk+täiend RAK, MA)</t>
  </si>
  <si>
    <t>Uuringu valmimise aasta</t>
  </si>
  <si>
    <t>Nõudlus ja pakkumine on statistiliselt lähedane tasakaalule, kuid varasemalt õpe puudus ja tööandjad tunnetavad pigem puudujääki. Lamekatuskatja ja ehitusplekksepa õpe avati alles paar aastat tagasi, uuringu tegemise ajal kaldkatuse ehitaja õpet veel ei pakutud. Tööandjad tunnevad puudust  heade ehitusplekksepa oskustega töötajatest.</t>
  </si>
  <si>
    <t>Juhid isikuteenuste ettevõtetes</t>
  </si>
  <si>
    <t>Juuksurid</t>
  </si>
  <si>
    <t>Iluteenindajad</t>
  </si>
  <si>
    <t>sh kosmeetikud</t>
  </si>
  <si>
    <t>sh spaateenindajad</t>
  </si>
  <si>
    <t>sh küünetehnikud</t>
  </si>
  <si>
    <t>sh muud iluteenindajad</t>
  </si>
  <si>
    <t xml:space="preserve">Massöörid </t>
  </si>
  <si>
    <t>5141*</t>
  </si>
  <si>
    <t>5142*
34350011</t>
  </si>
  <si>
    <t>nõudlus jagatud teistele põhikutsealadele</t>
  </si>
  <si>
    <t>alla 10</t>
  </si>
  <si>
    <t>sobivad teised valdkonna õppekavad</t>
  </si>
  <si>
    <t>otseselt tasemeõpet ei ole, kuid tasemeõpe mõnel iluteeninduse erialal sobib baashariduseks</t>
  </si>
  <si>
    <t>Juhtide nõudlus on jagatud teistele kutsealadele ning koolituspakkumisest piisab juhtide tööjõuvajaduse katmiseks.</t>
  </si>
  <si>
    <t>Pakkumine tasemeharidusest ületab uue tööjõu vajadust. Kõik lõpetajad ei rakendu erialasel tööl. Koolilõpetajal on ettevõtjana alustamine majanduslikult keeruline, mistõttu osad loobuvad erialasest tööst. Ekspertide tunnetavad samuti ülepakkumist. Valdkonna arengutega kursis olemiseks ning enesetäiendamiseks on vajalik pidev erialastel koolitustel osalemine.</t>
  </si>
  <si>
    <t>Iluteenindajate põhikutsealal tervikuna ületab pakkumine tasemeharidusest uue tööjõu vajadust. Kõik lõpetajad ei rakendu erialasel tööl (sh nt kosmeetiku koolilõpetajal on ettevõtjana alustamine majanduslikult keeruline, mistõttu osad loobuvad erialasest tööst). Iluteenuste valik on laienenud populaarsete protseduuride ja teenustega, mida tasemeõppes ei õpetata. Ekspertide hinnangul on arvukalt mitteametlikke ja kõrvaltegevusena teenuse osutajaid, kes statistikas ei kajastu, kuid vajavad erialaseid baasteadmisi inimese tervisele ohutu teenuse pakkumiseks. Koolitusturul pakutakse palju iluteeninduse kursuseid, mille kvaliteet ja maht on ebaühtlane, mistõttu võivad jääda vajalikud baasteadmised puudlikuks. Tasemeõpe annab baashariduse iluteeninduses töötamiseks ning vajadusel saab täiendkoolitustel omandada lisaeriala. Eelnevat arvestades on ülepakkumine arvutuslikust väiksem. Lähiaastatel on spaateeninduse lõpetajatel turismisektori kriisi tõttu keeruline spaades tööd leida. Valdkonna arengutega kursisolemiseks ning enesetäiendamiseks on iluteenindajatel vajalik pidev erialastel koolitustel osalemine.</t>
  </si>
  <si>
    <t>Pakkumine tasemeharidusest on arvuliselt uue tööjõu vajadusega tasakaalus. Kutsealal töötab keskmisest enam vanemaealisi ning õppijad on valdavalt täiskasvanud, kes soovivad omandada uut või lisaeriala. Valdkonna arengutega kursisolemiseks ning enesetäiendamiseks on vajalik pidev erialastel koolitustel osalemine.</t>
  </si>
  <si>
    <t xml:space="preserve"> 4–6 KUT, koolitus</t>
  </si>
  <si>
    <t>4–5 KUT, koolitus</t>
  </si>
  <si>
    <t>3–5 KUT, koolitus</t>
  </si>
  <si>
    <t>5 KUT, koolitus</t>
  </si>
  <si>
    <t>Alavald-kond</t>
  </si>
  <si>
    <r>
      <t>Kutsealale sobivad haridustasemed</t>
    </r>
    <r>
      <rPr>
        <b/>
        <vertAlign val="superscript"/>
        <sz val="10"/>
        <rFont val="Calibri"/>
        <family val="2"/>
        <scheme val="minor"/>
      </rPr>
      <t>a</t>
    </r>
  </si>
  <si>
    <r>
      <t>Ekspertide hinnang nõudluse ja pakkumise tasakaalule</t>
    </r>
    <r>
      <rPr>
        <b/>
        <vertAlign val="superscript"/>
        <sz val="10"/>
        <color theme="1"/>
        <rFont val="Calibri"/>
        <family val="2"/>
        <scheme val="minor"/>
      </rPr>
      <t>d</t>
    </r>
  </si>
  <si>
    <t>METSANDUS</t>
  </si>
  <si>
    <t>Metsandusjuhid ja tippspetsialistid</t>
  </si>
  <si>
    <t>1120; 1221; 1311</t>
  </si>
  <si>
    <t>Metsamajanduse vaates ülepakkumine, samas rakendumise vaates on tasakaal, kuna osa lõpetajatest asub tööle puidutööstuse juhina, tootmisjuhina, metsanduse keskastme spetsialistidena või läheb tööle puidu hulgimüügi või kaubaveo/logistikaga tegelevatesse firmadesse, samuti avalikku sektorisse, insenerideks tööstusesse ja müügijuhiks põllumajandusettevõtetesse</t>
  </si>
  <si>
    <t>Metsanduse keskastme spetsialistid</t>
  </si>
  <si>
    <t>2132; 2133; 3143</t>
  </si>
  <si>
    <t>4–6 KUT, RAK, BA</t>
  </si>
  <si>
    <t>Osa tippspetsialiste rakendub keskastme spetsialistidena; kutsehariduses on väike ülepakkumine, samas lähevad lõpetajad tööle puittoodete valmistajaks, keskkonnaspetsialistideks, avalikku teenistusse, müügijuhtideks/spetsialistideks puidumüügiga tegelevatesse ettevõtetesse ja põllumajandusse</t>
  </si>
  <si>
    <t>Metsamasinate operaatorid</t>
  </si>
  <si>
    <t>Alapakkumine (kuna töö on sesoonne, siis lisaks erialale rakenduvad valdkonnas kaubavedu maanteel, samuti töö- ja tõstemasinate operaatoritena, sõidukite tehnikutena/mehaanikutena ja põllumajanduses)</t>
  </si>
  <si>
    <t>Puiduveoki juhid</t>
  </si>
  <si>
    <t>Kutseõppe võimalus puudub, kuid täiendõppe abil on kaetav. Kuna asendusvajadus puiduveoki juhtidele on suur, siis tasub kaaluda kas eraldi või ühendõppekava loomist või täiendõppe toetamist, et kergendada noortel kutse omandamist ja seejärel erialasele tööle jõudmist</t>
  </si>
  <si>
    <t>Metsanduse oskustöölised</t>
  </si>
  <si>
    <t>6113; 6210</t>
  </si>
  <si>
    <t>Arvestatav alapakkumine, mis on osaliselt kaetud välistööjõuga ja trend on jätkuv. Lisaks metsandusele rakenduvad vähesel määral puidutööstuses ja ehituses</t>
  </si>
  <si>
    <t>PUIDUTÖÖSTUS, sh mööbli- ja paberitööstus ning puitmajaehitus</t>
  </si>
  <si>
    <t>Juhid tööstuses</t>
  </si>
  <si>
    <t>1120; 1221; 1223</t>
  </si>
  <si>
    <t>Pakkumine tasakaalus, kuna kasvavad ka valdkonnast. Lisaks valdkonnaharidusele sobib ka ärinduse, majanduse ja ettevõtluse juhtimise alane haridus</t>
  </si>
  <si>
    <t>PUIDUTÖÖSTUS, sh mööbli- ja paberitööstus</t>
  </si>
  <si>
    <t>Tootmisjuhid tööstuses</t>
  </si>
  <si>
    <t>1321; 2421; 3122; 4322</t>
  </si>
  <si>
    <t>Suur alapakkumine tootmisjuhtidele, kuigi kasvavad ka valdkonnast ja rakenduvad inseneriõppe lõpetanud; järsk kasvuvajadus seoses puidukeemia alavaldkonna kasvupotentsiaaliga</t>
  </si>
  <si>
    <t>PUITMAJAEHITUS</t>
  </si>
  <si>
    <t>Puitmaja ehitusjuhid</t>
  </si>
  <si>
    <t>1321; 1323; 2421; 3122; 3123; 4322</t>
  </si>
  <si>
    <t>Alapakkumine just puitmajaehituses, mitte ehituses üldiselt, samas kasvavad ka valdkonnast ja uuema suundumusena rakenduvad ehituse valdkonna ettevõtete puitmajaüksustes</t>
  </si>
  <si>
    <t>PUIDUTÖÖSTUS, v.a puitmajaehitus ja puidukeemia</t>
  </si>
  <si>
    <t>Insenerid, tehnik-joonestajad (puidutööstus ja mööbel)</t>
  </si>
  <si>
    <t>2141; 3119; 2163; 3118</t>
  </si>
  <si>
    <t xml:space="preserve"> (4), 5–7 KUT, RAK, BA, MA</t>
  </si>
  <si>
    <t>Summaarne pakkumine on tasakaalu lähedal, kuid alavaldkonniti ja ka ettevõtjate tunnetatud puudus on väga suur. Peavad täitma ka tootmisjuhtide väga suure puudujäägi, mis põhjustab inseneride üldise puuduse. Mööbli valdkonnas koolitatakse ebapiisavalt. Puidutehnoloogiale spetsialiseerunud rakenduvad üldjuhul valdkonnas, kuid lõpetajaid vajatakse rohkem. Mõningal määral rakenduvad valdkonnas tehnikaalade (mehhatroonika, tootmistehnika) inseneriõppe lõpetanud, mis aitab hoida tasakaalu. Kõigi õppekavade lõpetajad rakenduvad lisaks õpetajatena, avalikus halduses jm.</t>
  </si>
  <si>
    <t>Puitmaja insenerid, tehnik-joonestajad</t>
  </si>
  <si>
    <t>2141; 2142; 3119; 2161; 2163; 3112; 3118</t>
  </si>
  <si>
    <t>Puudus on eelkõige puitmajaehitusele spetsialiseerunutest. Ettevõtjate tunnetatud puudus on väga suur. Lõpetajad rakenduvad sageli arhitekti- ja inseneriteenuseid pakkuvates firmades, mistõttu on kaudselt seostatavad alavaldkonnaga.</t>
  </si>
  <si>
    <t>PABERI- (JA PUIDUKEEMIA)TÖÖSTUS</t>
  </si>
  <si>
    <t>Puidukeemia insenerid, tehnik-joonestajad</t>
  </si>
  <si>
    <t>2141; 3119; 2163; 3111; 3118</t>
  </si>
  <si>
    <t>Tegemist on kiirelt areneva valdkonnaga ning hetkel reaalne pakkumine puudub ning ettevõtjate ootus on väga suur (keemiakõrghariduse erialade lõpetajatest rakendub 1%)</t>
  </si>
  <si>
    <t>Tootmisseadmete tehnikud</t>
  </si>
  <si>
    <t>3115; 3132; 3139; 7222; 7223; 7224; 7233; 7411; 7412; 7421</t>
  </si>
  <si>
    <t xml:space="preserve"> 4, 5, (6)  KUT, RAK, BA</t>
  </si>
  <si>
    <t>Alapakkumine. Aastas lõpetab küll üle 200 automaatiku/mehhatrooniku, kuid MP valdkonda tuleb tööle 6%; lisaks ootus, et keemiaprotsesside ja veekäitlusoperaatorite u 30-st lõpetajast tuleks edaspidi rohkem valdkonda</t>
  </si>
  <si>
    <t>Puitmajaehitajad</t>
  </si>
  <si>
    <t>7111; 7115</t>
  </si>
  <si>
    <t>Alapakkumine või turutõrge. Enim rakendub ehituses ja ehitusega külgnevates valdkondades, aga ka mööblitootmises, kuid liiga vähe puitmajaehituses</t>
  </si>
  <si>
    <t>PUIDUTÖÖSTUS, sh mööblitööstus ning puitmajaehitus</t>
  </si>
  <si>
    <t>Tislerid</t>
  </si>
  <si>
    <t xml:space="preserve"> 4, 5 KUT</t>
  </si>
  <si>
    <t>Tasakaal (rakendumine on üle 70%); lisaks MP valdkonnale lähevad tööle ehitus- ja ehitusega seotud firmadesse</t>
  </si>
  <si>
    <t>Oskustöölised tööstuses</t>
  </si>
  <si>
    <t>7126; 7131; 7132; 72120003; 7317; 7322; 73239900; 75430002; 7549</t>
  </si>
  <si>
    <t>Erinevate erialade puhul on olukord erinev. Hästi on rakendunud MP valdkonnas maalri eriala lõpetanud (6% hõivest) ja ehitusviimistluse (13%), kütte- ja jahutussüsteemide lukkseppadest (ainult 2%); ei ole rakendunud soojuspumpade paigaldajad ja veevärgilukksepad, keda väga vajatakse</t>
  </si>
  <si>
    <t>Pingi- ja liinioperaatorid</t>
  </si>
  <si>
    <t>7521; 7523; 8143; 8171; 8172; 8182; 8183; 8189</t>
  </si>
  <si>
    <t>3, 4, 5 ÜLD; KUT</t>
  </si>
  <si>
    <t>Alapakkumine, kuna tegemist on suurima töötajate arvuga, aga ka suhteliselt suure tööjõu voolavusega põhikutsealaga. Erialane rakendumine valdkonnas on hea (rakendub üle 70% CNC ja ligi 70% pingioperaatoritest); osaliselt kaetakse vajak välistööjõu arvelt  (2021 - 11%), samuti renditööjõuga</t>
  </si>
  <si>
    <t>MÖÖBLITÖÖSTUS</t>
  </si>
  <si>
    <t>Pehme mööbli valmistajad</t>
  </si>
  <si>
    <t>7318; 7532; 7533; 7534; 7536; 8153; 8159</t>
  </si>
  <si>
    <t>Turutõrge — põhjuseks ainult 10% pehme mööbli valmistajate erialane rakendumine. Õppurite hulgas on palju varasema muu kõrg- või kutseharidusega inimesi. 3/4 uue tööjõu vajadusest on asendusvajadus, eriti vajatakse polsterdajaid. Tullakse ka mööblirestauraatori ja õmbleja erialalt, samas minnakse tööle alusharidusse ja tekstiilitööstusesse, samuti tekstiiltoodete jaemüügile spetsialiseerunud ettevõtetesse.</t>
  </si>
  <si>
    <t>Ameti–
grupp</t>
  </si>
  <si>
    <t>TÖR 2021</t>
  </si>
  <si>
    <t>Hõive prognoosi aasta</t>
  </si>
  <si>
    <t>Hõivatute arvu andmete aasta</t>
  </si>
  <si>
    <r>
      <rPr>
        <b/>
        <sz val="11"/>
        <rFont val="Calibri"/>
        <family val="2"/>
        <charset val="186"/>
        <scheme val="minor"/>
      </rPr>
      <t>b</t>
    </r>
    <r>
      <rPr>
        <sz val="11"/>
        <rFont val="Calibri"/>
        <family val="2"/>
        <charset val="186"/>
        <scheme val="minor"/>
      </rPr>
      <t xml:space="preserve"> Kutsealale vastav haridustase ja/või EKR taseme number. Rasvases kirjas on esitatud enim eelistatud haridustase. </t>
    </r>
  </si>
  <si>
    <t>Aruande valmimise aasta</t>
  </si>
  <si>
    <r>
      <rPr>
        <b/>
        <sz val="11"/>
        <rFont val="Calibri"/>
        <family val="2"/>
        <charset val="186"/>
        <scheme val="minor"/>
      </rPr>
      <t xml:space="preserve">c </t>
    </r>
    <r>
      <rPr>
        <sz val="11"/>
        <rFont val="Calibri"/>
        <family val="2"/>
        <charset val="186"/>
        <scheme val="minor"/>
      </rPr>
      <t>Prognoositud hõivatute arvu muutuse suund on esitatud nooltega. Siin tabelis on kasutatud ühtlustatud skaalat, st nool võib uuringu aruandes olla kujutatud teisiti, kuid suund ja sisu on sama. Uuringu aruandes kasutati detailsemat noolte skaalat, mis annab detailsema ülevaate prognoositud muutustest. Järgnevs tabelis on siinse tabeli ja aruandes kasutatud noolte vastavus.</t>
    </r>
  </si>
  <si>
    <t>Nool tabelis</t>
  </si>
  <si>
    <t>Rõiva-, tekstiili- ja nahatööstuse valdkond</t>
  </si>
  <si>
    <t>Kaubandus, rentimine ja parandus;  Majutus, toitlustus ja turism</t>
  </si>
  <si>
    <t>Personali- ja administratiivtöö ning ärinõustamine; Vee- ja jäätmemajandus ning keskkond; Loomemajandus I (Etenduskunstid, muusika, raamatukogundus, museoloogia, käsitöö ja sport); Loomemajandus II (Audiovisuaalvaldkond, sõna ja keel, turundus ja kommunikatsioon, disain ja kunst, trükitööstus); Kinnisvarateenused; Õigus; Siseturvalisus; Finantsvaldkond; Isikuteenused</t>
  </si>
  <si>
    <t>Ehitus; Transport, logistika, mootorsõidukite remont ja hooldus; Põllumajandus ja toiduainetööstus</t>
  </si>
  <si>
    <t>Arvestusala; Metalli- ja masinatööstus;  Energeetika; Keemia-, kummi-, plasti- ja ehitusmaterjalidetööstus; Tervishoid</t>
  </si>
  <si>
    <t>Metsandus ja puidutööstus 2022</t>
  </si>
  <si>
    <t>↑↑ – väga suur (intensiivne) kasv (31-40% prognoosiperioodi lõpuks)
↑ – suur kasv (20-30% prognoosiperioodi lõpuks)
↗ – keskmine kasv (kuni 20% prognoosiperioodi lõpuks)</t>
  </si>
  <si>
    <r>
      <rPr>
        <b/>
        <sz val="11"/>
        <color theme="1"/>
        <rFont val="Calibri"/>
        <family val="2"/>
        <charset val="186"/>
        <scheme val="minor"/>
      </rPr>
      <t xml:space="preserve">f </t>
    </r>
    <r>
      <rPr>
        <sz val="11"/>
        <color theme="1"/>
        <rFont val="Calibri"/>
        <family val="2"/>
        <charset val="186"/>
        <scheme val="minor"/>
      </rPr>
      <t>Hinnangu värvide selgitus:</t>
    </r>
  </si>
  <si>
    <r>
      <t>Hinnang tööjõuvajaduse ja pakkumise tasakaalule</t>
    </r>
    <r>
      <rPr>
        <b/>
        <vertAlign val="superscript"/>
        <sz val="11"/>
        <color theme="1"/>
        <rFont val="Calibri"/>
        <family val="2"/>
        <charset val="186"/>
        <scheme val="minor"/>
      </rPr>
      <t>f</t>
    </r>
  </si>
  <si>
    <r>
      <rPr>
        <b/>
        <sz val="11"/>
        <color theme="1"/>
        <rFont val="Calibri"/>
        <family val="2"/>
        <charset val="186"/>
        <scheme val="minor"/>
      </rPr>
      <t>d</t>
    </r>
    <r>
      <rPr>
        <sz val="11"/>
        <color theme="1"/>
        <rFont val="Calibri"/>
        <family val="2"/>
        <charset val="186"/>
        <scheme val="minor"/>
      </rPr>
      <t xml:space="preserve"> Tööjõuvajadus aastas kokku ümardatult.</t>
    </r>
  </si>
  <si>
    <t>Taseme-õpe kokku</t>
  </si>
  <si>
    <r>
      <t xml:space="preserve">AK kood </t>
    </r>
    <r>
      <rPr>
        <b/>
        <vertAlign val="superscript"/>
        <sz val="11"/>
        <rFont val="Calibri"/>
        <family val="2"/>
        <charset val="186"/>
        <scheme val="minor"/>
      </rPr>
      <t>a</t>
    </r>
  </si>
  <si>
    <t>Tööjõu-vajaduse ja pakkumise vahe</t>
  </si>
  <si>
    <r>
      <t>Tööjõu–vajadus kokku</t>
    </r>
    <r>
      <rPr>
        <b/>
        <vertAlign val="superscript"/>
        <sz val="11"/>
        <color theme="1"/>
        <rFont val="Calibri"/>
        <family val="2"/>
        <charset val="186"/>
        <scheme val="minor"/>
      </rPr>
      <t>d</t>
    </r>
    <r>
      <rPr>
        <b/>
        <sz val="11"/>
        <color theme="1"/>
        <rFont val="Calibri"/>
        <family val="2"/>
        <scheme val="minor"/>
      </rPr>
      <t xml:space="preserve">
</t>
    </r>
    <r>
      <rPr>
        <b/>
        <sz val="9"/>
        <color theme="1"/>
        <rFont val="Calibri"/>
        <family val="2"/>
        <charset val="186"/>
        <scheme val="minor"/>
      </rPr>
      <t>(A+B)</t>
    </r>
  </si>
  <si>
    <r>
      <t xml:space="preserve">sh kasvu-/ kahanemis–vajadus
</t>
    </r>
    <r>
      <rPr>
        <b/>
        <sz val="9"/>
        <color theme="1"/>
        <rFont val="Calibri"/>
        <family val="2"/>
        <charset val="186"/>
        <scheme val="minor"/>
      </rPr>
      <t>A</t>
    </r>
  </si>
  <si>
    <r>
      <t xml:space="preserve">sh asendus–vajadus
</t>
    </r>
    <r>
      <rPr>
        <b/>
        <sz val="9"/>
        <color theme="1"/>
        <rFont val="Calibri"/>
        <family val="2"/>
        <charset val="186"/>
        <scheme val="minor"/>
      </rPr>
      <t>B</t>
    </r>
  </si>
  <si>
    <r>
      <t>Prognoositud koolitus-pakkumine lähiaastatel</t>
    </r>
    <r>
      <rPr>
        <b/>
        <vertAlign val="superscript"/>
        <sz val="11"/>
        <rFont val="Calibri"/>
        <family val="2"/>
        <scheme val="minor"/>
      </rPr>
      <t>e</t>
    </r>
  </si>
  <si>
    <r>
      <t xml:space="preserve">↗ - </t>
    </r>
    <r>
      <rPr>
        <sz val="10"/>
        <color rgb="FF000000"/>
        <rFont val="Calibri"/>
        <family val="2"/>
        <charset val="186"/>
        <scheme val="minor"/>
      </rPr>
      <t>Hõive kasvab (5% kuni 15%)</t>
    </r>
  </si>
  <si>
    <r>
      <t xml:space="preserve">↗→ - </t>
    </r>
    <r>
      <rPr>
        <sz val="10"/>
        <color rgb="FF000000"/>
        <rFont val="Calibri"/>
        <family val="2"/>
        <charset val="186"/>
        <scheme val="minor"/>
      </rPr>
      <t xml:space="preserve">Hõive kasvab mõõdukalt (0% kuni 10%) </t>
    </r>
  </si>
  <si>
    <r>
      <t>↗</t>
    </r>
    <r>
      <rPr>
        <sz val="10"/>
        <color theme="1"/>
        <rFont val="Calibri"/>
        <family val="2"/>
        <charset val="186"/>
        <scheme val="minor"/>
      </rPr>
      <t xml:space="preserve"> – mõõdukas kasv (üle 10% 8 aasta jooksul)</t>
    </r>
  </si>
  <si>
    <r>
      <t xml:space="preserve">→ - </t>
    </r>
    <r>
      <rPr>
        <sz val="10"/>
        <color rgb="FF000000"/>
        <rFont val="Calibri"/>
        <family val="2"/>
        <charset val="186"/>
        <scheme val="minor"/>
      </rPr>
      <t>Hõive püsib stabiilsena (-5% kuni 5%)</t>
    </r>
  </si>
  <si>
    <r>
      <t>↘ -</t>
    </r>
    <r>
      <rPr>
        <sz val="10"/>
        <color rgb="FF000000"/>
        <rFont val="Calibri"/>
        <family val="2"/>
        <charset val="186"/>
        <scheme val="minor"/>
      </rPr>
      <t xml:space="preserve"> Hõive langeb (5% kuni 15%)</t>
    </r>
  </si>
  <si>
    <r>
      <t>↘→</t>
    </r>
    <r>
      <rPr>
        <sz val="10"/>
        <color theme="1"/>
        <rFont val="Calibri"/>
        <family val="2"/>
        <charset val="186"/>
        <scheme val="minor"/>
      </rPr>
      <t xml:space="preserve">  – väike kahanemine (kuni -5% 8 aasta jooksul)</t>
    </r>
  </si>
  <si>
    <r>
      <t xml:space="preserve">↓ - </t>
    </r>
    <r>
      <rPr>
        <sz val="10"/>
        <color rgb="FF000000"/>
        <rFont val="Calibri"/>
        <family val="2"/>
        <charset val="186"/>
        <scheme val="minor"/>
      </rPr>
      <t>Suur hõive langus ( -10% kuni -25%)</t>
    </r>
  </si>
  <si>
    <r>
      <t xml:space="preserve">Põhikutsealade hõive muutuse prognoos ning hinnang tööjõuvajaduse ja koolituspakkumise tasakaalule.  </t>
    </r>
    <r>
      <rPr>
        <sz val="11"/>
        <color theme="4"/>
        <rFont val="Calibri"/>
        <family val="2"/>
        <scheme val="minor"/>
      </rPr>
      <t>Arhiivis on info varasemate OSKA valdkonnauuringute kohta, millele on koostatud uuem analüüs</t>
    </r>
  </si>
  <si>
    <r>
      <rPr>
        <b/>
        <sz val="11"/>
        <rFont val="Calibri"/>
        <family val="2"/>
        <charset val="186"/>
        <scheme val="minor"/>
      </rPr>
      <t xml:space="preserve">e </t>
    </r>
    <r>
      <rPr>
        <sz val="11"/>
        <rFont val="Calibri"/>
        <family val="2"/>
        <charset val="186"/>
        <scheme val="minor"/>
      </rPr>
      <t>Prognoositud koolituspakkumine lähiaasta</t>
    </r>
    <r>
      <rPr>
        <sz val="11"/>
        <rFont val="Calibri"/>
        <family val="2"/>
        <scheme val="minor"/>
      </rPr>
      <t>tel (aastas). Muutus vastuvõtu näitajates (kolme aasta keskmiste võrdluses) on üle kantud lõpetajate arvule (aluseks viimase kolme aasta keskmine lõpetajate arv), koefitsendina on veel  arvestatud põhikutselalal rakendumist, aktiivsuse määra ja välditud lõpetajate topeltarvestust. Loe lähemalt metoodikast.</t>
    </r>
  </si>
  <si>
    <t>Põllumajanduse, kalanduse ja vesiviljelusettevõtte juht</t>
  </si>
  <si>
    <t>1311, 1312</t>
  </si>
  <si>
    <t>4–7 KUT, RAK, BA, MA</t>
  </si>
  <si>
    <t>Põllumajanduse kalanduse ning vesiviljelusettevõtete juhtide, põllumajanduse ja kalanduse nõuandjate, looma ja linnukasvatajate ning  taimekasvatajate osas ületas koolituspakkumine küll arvuliselt mõnevõrra tööjõuvajadust, kuid vahe ei ole kuigi suur. Kõrgharidusega spetsialistide osas on tööjõuvajadus ka suurem kui lõpetajate arv. See on kooskõlas ka sellega, et tööandjad hindasid eriti teravaks tööjõuvajadust taimekasvatusspetsialistide (agronoomide) osas, kuid välja toodi eraldi ka loomakasvatusspetsialiste. Lõpetajaid võiks rakenduda põhikutsealadele enam, kuid võrreldes mõne muu põhikutsealaga on rakendumine selgelt parem.</t>
  </si>
  <si>
    <t>Põllumajanduse ja kalanduse nõuandja</t>
  </si>
  <si>
    <t>2132, 3142</t>
  </si>
  <si>
    <t>5–8 BA, MA, RAK, DOK</t>
  </si>
  <si>
    <t>Looma ja linnukasvataja</t>
  </si>
  <si>
    <t>6121, 6122, 6129</t>
  </si>
  <si>
    <t>Taimekasvataja</t>
  </si>
  <si>
    <t>6111, 6114, 8341</t>
  </si>
  <si>
    <t>Loomaarst</t>
  </si>
  <si>
    <t>7-MA</t>
  </si>
  <si>
    <t xml:space="preserve">Loomaarstide tööjõuvajadus on arvuliselt koolituspakkumisega tasakaalus, kuid tööjõuvajadust suurendab voolavus ja rakendumine mujale (sh samu oskusi eeldavatele ametikohtadele) ning tööandjate sõnul on vajadus loomaarstide järele kasvav, seda nii väike kui ka suurloomaarstide osas. Sellest lähtuvalt vajaks valdkond senisest enam koolilõpetajaid. Koolilõpetajate erialane rakendumine on küllaltki hea, nimelt üle poole lõpetajatest rakendub kas otseselt loomaarstiks või teistele valdkonna põhikutsealadele. Samuti on oma õpingud pooleli jätnuid vähe. </t>
  </si>
  <si>
    <t>Loomaarsti abiline</t>
  </si>
  <si>
    <t>3240, 5160</t>
  </si>
  <si>
    <t>4-KUT</t>
  </si>
  <si>
    <t>Koolituspakkumine loomaarsti abilise põhikutsealale küll mõnevõrra ületab arvuliselt tööjõuvajadust, kuid sisulist ülepakkumist pole, arvestades ka vähest lõpetajate arvu ja tööjõu voolavust. Lõpetajate erialane rakendumine on küllatki hea, üle poole lõpetajatest töötas kas loomaarsti abilisena või muudel valdkonna põhikutsealadel. Tööandjate hinnangul on loomaarsti abilised toeks loomaarstidele ja muuhulgas aitavad leevendada puudust nende järele.</t>
  </si>
  <si>
    <t>Vesiviljeleja</t>
  </si>
  <si>
    <t xml:space="preserve">→ </t>
  </si>
  <si>
    <t>Arvuliselt on vesiviljelejate tööjõuvajadus küll väiksem koolituspakkumisest, kuid sisulist ülepakkumist pole. Lõpetajaid on vähe ning tööjõuvajadus antud juhul arvuliselt alahinnatud. See on tingitud nii andmete eripärast, väikesest töötajate arvust, töötajate töösuhte vormist kui ka vanusstruktuurist.</t>
  </si>
  <si>
    <t>Kalur</t>
  </si>
  <si>
    <t>3151, 3152, 6222, 6223, 8350</t>
  </si>
  <si>
    <t>Otsene tasemeõppe koolituspakkumine puudub</t>
  </si>
  <si>
    <t>Põllumajandusmasinate ja seadmete tehniline tugi</t>
  </si>
  <si>
    <t>2144, 7233</t>
  </si>
  <si>
    <t xml:space="preserve">Põllumajandusmasinate ja seadmete tehnilisele toele otseselt koolituspakkumine puudub ning lõpetajad tulevad inseneri, tehnika, mehhatroonika jne õppekavadelt. Valdkond konkureerib lõpetajate osas teiste valdkondadega ning tööjõuvajadus toodud põhikutsealadel töötajate järele on pigem kasvav. Koolituspakkumine on arvutatud lähtuvalt mineviku rakendumisest tehnikaerialadelt valdkonna ettevõtetesse </t>
  </si>
  <si>
    <t>Aednik, maastikuehitaja ja arborist</t>
  </si>
  <si>
    <t>6112, 6113</t>
  </si>
  <si>
    <t xml:space="preserve">Aednike, maastikuehitajate ja arboristide põhikutsealale on tasemeõppe lõpetajaid on arvuliselt enam, kui on tööjõuvajadus uute koolilõpetajate järele. Sellest hoolimata tunnetavad tööandjad tööjõupuudust, mis ühelt poolt on tingitud märkimisväärsest tööjõu voolavusest ja teiselt poolt lõpetajate madalast rakendumisest valdkonda. </t>
  </si>
  <si>
    <t>Mesinik</t>
  </si>
  <si>
    <t>Arvuliselt on tööjõuvajadus mesinike osas küll väiksem koolituspakkumisest, kuid sisulist ülepakkumist pole. Lõpetajaid on vähe ning tööjõuvajadus antud juhul arvuliselt alahinnatud. See on tingitud nii andmete eripärast, väikesest töötajate arvust, kui ka töötajate töösuhte vormist.</t>
  </si>
  <si>
    <t>Kvaliteedijuht, tootearendusjuht, tehnoloog</t>
  </si>
  <si>
    <t>2141, 2421, 1223, 2145</t>
  </si>
  <si>
    <t>5–7 BA, MA, RAK</t>
  </si>
  <si>
    <t>Kvaliteedijuhtide, tehnoloogide, tootearendusjuhtide ja mikrobioloog/laborandi põhikutsealadele oli koolituspakkumine mõnevõrra väiksem kui tööjõuvajadus.  Tööandjate hinnangul vajadus vastava ettevalmistusega töötajate järele püsib ja soovi korral leiaksid lõpetajad kindlasti rakendust. Vaid viiendik lõpetajatest töötab toiduainetööstuses, samas hinnanguliselt lisaks üle kolmandiku töötab ametites, kus nad õpitut ka rakendavad. Just see, et paljud lõpetajad töötavad ametites, kus nad kasutavad oma erialaseid teadmisi põhjustab olukorra, kus nimetatud spetsialiste oleks enam vaja. Tegu pole seega ka turutõrkega, kus erialane rakendumine oleks suureks probleemiks vaatamata piisavale lõpetajate arvule. Tööjõu voolavus teravaks murekohaks ei ole.</t>
  </si>
  <si>
    <t>Mikrobioloog, laborant</t>
  </si>
  <si>
    <t>2113, 2131, 3111,3141, 7515</t>
  </si>
  <si>
    <t xml:space="preserve">Tootmisjuhtide, meister/tööjuhtide, tehnikajuhtide, tehnikute ja mehhatroonikute, tööstusmasinate mehhaanikute ja lukkseppade osas otseselt toiduainetööstuse spetsiifiline koolituspakkumine puudub ning lõpetajad tulevad inseneri, tehnika, mehhatroonika jne õppekavadelt. Valdkond konkureerib lõpetajate osas teiste valdkondadega ning tööjõuvajadus toodud põhikutsealadel töötajate järele püsib suur, eriti suur on vajadus tehnikajuhtide ja tehnikute ning mehhatroonikute järele. Koolituspakkumine on arvutatud lähtuvalt mineviku rakendumisest tehnikaerialadelt toiduainetööstuse ettevõtetesse </t>
  </si>
  <si>
    <t>Meister, tööjuht</t>
  </si>
  <si>
    <t>Tehnikajuhid</t>
  </si>
  <si>
    <t>2141, 2144, 2151, 2152</t>
  </si>
  <si>
    <t>Tehnik ja mehhatroonik</t>
  </si>
  <si>
    <t>3113, 3114,3115,3139</t>
  </si>
  <si>
    <t>Tööstusmasinate mehhaanik ja lukksepp</t>
  </si>
  <si>
    <t>Toiduainetööstuse operaator, töötleja ja tootevalmistaja</t>
  </si>
  <si>
    <t>7511, 7513, 7514, 8160, 8183</t>
  </si>
  <si>
    <t>Arvuliselt jääb Toiduainetööstuse operaatorite, töötlejate ja tootevalmistajate osas koolituspakkumine  tööjõuvajadusele alla, kuid samas põhikutsealal kõige enam esindatud operaatoreid otseselt ei koolitata.. Seega võib tööjõuvajadust ja koolituspakkumist hinnata tasakaalus olevaks. Murekohaks on suur tööjõu voolavus ja suhteliselt madal lõpetajate rakendumine valdkonda. Tuleb silmas pidada seda, et tasemeõppe lõpetajad ei pea otseselt katma tööjõu voolavust, seega tähtsustub täiendõppe roll, mida lisaks tööandjatele endile, saaksid läbi viia ka valdkonna kutsekoolid. Põhikutsealale tööleasumiseks võib lihtsamate tööde puhul sobida ka põhi/üldkeskharidus juhul, kui tagatakse vajalikul määral täiendkoolituse olemasolu. Lisaks vähendab mõnevõrra tööjõuvajadust tasemeõppe lõpetajate järele asjaolu, et täna on põhikutsealaga seotud ametitel arvestataval määral töötamas välistööjõud. Tööjõuvajadus tasemeõppe lõpetajate järele väheneks eeldusel, et tulevikus neid samal määral töötab.</t>
  </si>
  <si>
    <t>Pagar, kondiiter ja maiustuste valmistaja</t>
  </si>
  <si>
    <t>7512, 8160</t>
  </si>
  <si>
    <t>Pagari, kondiitri ja maiustuste valmistaja põhikutsealale on tasemeõppe lõpetajaid on arvuliselt enam, kui on tööjõuvajadus uute koolilõpetajate järele. Sellest hoolimata tunnetavad tööandjad tööjõupuudust, mis ühelt poolt on tingitud märkimisväärsest tööjõu voolavusest ja teiselt poolt lõpetajate madalast rakendumisest eelkõige suurematesse ettevõtetesse.</t>
  </si>
  <si>
    <t>Põllumajandus ja toiduainetööstus 2022</t>
  </si>
  <si>
    <t>↗ – keskmine kasv (kuni 20% prognoosiperioodi lõpuks)</t>
  </si>
  <si>
    <r>
      <rPr>
        <b/>
        <sz val="11"/>
        <rFont val="Calibri"/>
        <family val="2"/>
        <charset val="186"/>
        <scheme val="minor"/>
      </rPr>
      <t xml:space="preserve">a  </t>
    </r>
    <r>
      <rPr>
        <sz val="11"/>
        <rFont val="Calibri"/>
        <family val="2"/>
        <charset val="186"/>
        <scheme val="minor"/>
      </rPr>
      <t>AK ehk ametite klassifikaatori 4. või 5. tase. https://klassifikaatorid.stat.ee/item/stat.ee/b8fdb2b9-8269-41ca-b29e-5454df555147/12</t>
    </r>
  </si>
  <si>
    <t>Masina-, metalli- ja elektroonikatööstus ning mootorsõidukite hooldus ja remont</t>
  </si>
  <si>
    <t>Masina- ja metallitööstuse alavaldkond</t>
  </si>
  <si>
    <t>Juhid masina- ja metallitööstuses</t>
  </si>
  <si>
    <t>1120 (v.a. 11200003, 11200004)
1213
1221 (v.a. 12210001)
1223
1321 (v.a 13210005, 13210006, 13210009–..18)
24210004
24210005
24210006
24210007
2433</t>
  </si>
  <si>
    <r>
      <t xml:space="preserve">6–8 (RAK, BA, </t>
    </r>
    <r>
      <rPr>
        <b/>
        <sz val="9"/>
        <color theme="1"/>
        <rFont val="Calibri"/>
        <family val="2"/>
        <scheme val="minor"/>
      </rPr>
      <t>MA</t>
    </r>
    <r>
      <rPr>
        <sz val="9"/>
        <color theme="1"/>
        <rFont val="Calibri"/>
        <family val="2"/>
        <scheme val="minor"/>
      </rPr>
      <t>, DOK)</t>
    </r>
  </si>
  <si>
    <t>Insenerid masina- ja metallitööstuses</t>
  </si>
  <si>
    <t>2141
21440001
21440002
21440003
21440004
21440005
21449900
21449999
21490004
21490008
21499900
21499999
21510003
2152 (v.a. 21520001)
21630003
3118</t>
  </si>
  <si>
    <t>Töödejuhatajad masina- ja metallitööstuses</t>
  </si>
  <si>
    <t>3122 (v.a. 31220006)
4322</t>
  </si>
  <si>
    <r>
      <t>5–6 (</t>
    </r>
    <r>
      <rPr>
        <b/>
        <sz val="9"/>
        <color theme="1"/>
        <rFont val="Calibri"/>
        <family val="2"/>
        <scheme val="minor"/>
      </rPr>
      <t>KUT,</t>
    </r>
    <r>
      <rPr>
        <sz val="9"/>
        <color theme="1"/>
        <rFont val="Calibri"/>
        <family val="2"/>
        <scheme val="minor"/>
      </rPr>
      <t xml:space="preserve"> RAK, BA)</t>
    </r>
  </si>
  <si>
    <t>Tehnikud ja mehhatroonikud</t>
  </si>
  <si>
    <t>31130001
31139900
31150001
31150002
31150003
31150012
31150013
31150014
31150015
31150018
31159900
31150020
31159999
31190001
31190004
31190005
3135
31390001
31390002
31390007
31399900
31399999
3151
32110201</t>
  </si>
  <si>
    <t>4–5 (6) (KUT, (RAK, BA))</t>
  </si>
  <si>
    <t>7232
7233
74120003
74129900
74129999
74120002
7231</t>
  </si>
  <si>
    <t>3–4 (KUT)</t>
  </si>
  <si>
    <t>3–5 (KUT)</t>
  </si>
  <si>
    <t>7211
7213 (v.a. 72130005)
7214
7221
7222
82190010</t>
  </si>
  <si>
    <t>3–4 (KUT, töökohal)</t>
  </si>
  <si>
    <t>7223
8121
8122
8142
81899900
81899999</t>
  </si>
  <si>
    <t>4–5 (KUT, töökohal)</t>
  </si>
  <si>
    <t>Metalltoodete viimistlejad</t>
  </si>
  <si>
    <t>7132 (v.a. 71320003)
7224
81310005</t>
  </si>
  <si>
    <t>Seadmete koostajad</t>
  </si>
  <si>
    <t>73110002
7543
8211
8212
82190019
82199900
82199999</t>
  </si>
  <si>
    <t>Elektroonikatööstuse alavaldkond</t>
  </si>
  <si>
    <t>Juhid elektroonikatööstuses</t>
  </si>
  <si>
    <r>
      <t xml:space="preserve">6–7 ((BA), RAK, </t>
    </r>
    <r>
      <rPr>
        <b/>
        <sz val="9"/>
        <rFont val="Calibri"/>
        <family val="2"/>
        <scheme val="minor"/>
      </rPr>
      <t>MA)</t>
    </r>
    <r>
      <rPr>
        <sz val="9"/>
        <rFont val="Calibri"/>
        <family val="2"/>
        <scheme val="minor"/>
      </rPr>
      <t xml:space="preserve">
</t>
    </r>
  </si>
  <si>
    <t>Insenerid elektroonikatööstuses</t>
  </si>
  <si>
    <t>2141
21440004
21440005
21449900
21449999
21490004
21490008
21499900
21499999
21510003
2152 (v.a. 21520001)
21630003
3118</t>
  </si>
  <si>
    <t>Töödejuhatajad elektroonikatööstuses</t>
  </si>
  <si>
    <t xml:space="preserve">5–6 (KUT, BA, RAK) 
</t>
  </si>
  <si>
    <t>31130001
31139900
3114
31190001
31190004
31190005
3135
31390001
31390002
31390007
31399900
31399999
3151
32110201</t>
  </si>
  <si>
    <t>4, (5) (KUT)</t>
  </si>
  <si>
    <t>Elektroonikaseadmete koostajad</t>
  </si>
  <si>
    <t>7421
7543
81899900
81899999
8211
8212
82190019
82199900
82199999</t>
  </si>
  <si>
    <t xml:space="preserve">2–3, (4)  (KUT, töökohal)
</t>
  </si>
  <si>
    <t>Mootorsõidukite hoolduse alavaldkond</t>
  </si>
  <si>
    <t>Tehnikajuhid ja meistrid</t>
  </si>
  <si>
    <t>1120 (v.a. 11200003, 11200004)
1213
1221 (v.a. 12210001)
13210021 kuni 13219900 
14390006
14390007
21440004</t>
  </si>
  <si>
    <t>5–7 (KUT, RAK, MA)</t>
  </si>
  <si>
    <t>31150005
31150008
31150016
31150020
74120001</t>
  </si>
  <si>
    <t>5 (6) (KUT, (RAK))</t>
  </si>
  <si>
    <t>72220004
7231 (v.a. 72310016)
7233</t>
  </si>
  <si>
    <t>4 (KUT)</t>
  </si>
  <si>
    <t>Automaalrid</t>
  </si>
  <si>
    <t>Autoplekksepad</t>
  </si>
  <si>
    <t xml:space="preserve">Juhtide põhikutsealal rakenduvad ka muu juhtimisalase kompetentsiga töötajad ja teatud osal juhtidel võib olla muu erialane taust (sh nt juhtimine, ärindus ja haldus, majandus). Arvestades lähedastelt erialadelt tööle asunuid, on pakkumine üldjuhtimisega seotud töökohtadele tööjõuvajaduse rahuldamiseks piisav. Valdkondliku haridusega juhtimisülesandeid täitvate töötajate koolituspakkumine on tööjõuvajadusest väiksem. Tunnetatakse pädevate juhtide puudust eri tasanditel. Ootused on juhtimiskvaliteedi kasvule: nii projekti- kui ka inimeste juhtimises. </t>
  </si>
  <si>
    <t xml:space="preserve">Koolituspakkumine on tööjõuvajadusest väiksem. Tuntakse puudust insener-tehnilisest tööjõust. Kui arvestada, et osa (viiendik) koolituspakkumisest on kaetud muude lähedaste erialade lõpetajatega, siis on valdkondliku kõrghariduse puudujääk veel suurem.  Koolituspakkumisse on arvestatud ka välisüliõpilased (u 17%), kellest paljud jäävad vahetult pärast lõpetamist Eestisse tööle, kuid neil on suurem tõenäosus lahkuda teistesse riikidesse. Alavaldkonna areng ja kasv sõltub insenertehnilisest baasist ning inseneride puudus võib saada kasvu takistuseks. Keerulisem on leida kõrgema taseme ning nt tootearendusega ja spetsiifiliste teemade insenere ning insenere, kellel on lisaks headele erialastele oskustele ka head juhtimisoskused.  Inseneride puudujäägi leevendamiseks on võetud tööle nt pika töökogemusega tehnikuid tootmisest, valdkonna üliõpilasi ja hakatud rohkem kasutama välistööjõudu (nt tooteinsenerid, disainerid).  </t>
  </si>
  <si>
    <t xml:space="preserve">Koolituspakkumine on tööjõuvajadusega tasakaalus. Töödejuhatajad kasvad välja enamasti tootmistöötajatest ettevõtte siseselt, mis leevendab töötajate leidmist. Puudust tuntakse tehniliselt heade oskuste ja teadmistega meistritest, olulised on ka juhtimisalased kompetentsid. Kutsehariduses on tegemist jätkuõppega, st õppijad on varasema töökogemusega. </t>
  </si>
  <si>
    <t>Nii kutse- kui ka kõrghariduses ületab tööjõuvajadus  koolituspakkumist. Üha rohkematel kutsealadel tulevad kasuks teadmised mehhatroonikast ja automaatikast, mistõttu nende erialade kutseõppe lõpetajaid on arvestatud ka mõnele teisele valdkonna põhikutsealale (pingioperaatorid, tööjuhid). Tasemeõppe lõpetajate järele (eriti mehhatroonika, automaatika) on suur nõudlus ka teistest sektorites.</t>
  </si>
  <si>
    <t xml:space="preserve">Eksperthinnangul on teistest tootmistöötajatest keerulisem tööjõuturult leida keevitajaid. Lihtsama keevitusoskusega keevitajaid on senini tänu välistööjõule leitud, aga kõrgema kvalifikatsioonitasemega keevitajate leidmine on keeruline. Välistööjõudu on valdkonnas keevitajate seas kõige rohkem nii osakaalult (veerand) kui ka absoluutarvult. Eeldusel, et välistööjõu kasutamise osakaal jääb tulevikus samaks, on koolilõpetajate puudujääk väiksem (u viiendiku võrra). Keevituserialade lõpetajad rakenduvad ka teistel MME põhikutsealadel ning teistes sektorites. Keevitajate tunnetuslikku puudujääki võib suurendada ka see, et neil on oluline kvalifikatsiooni ja käelise vilumuse hoidmine, mistõttu on keeruline pärast tööalast pausi uuesti keevitajana töötada (sh vaja uuendada sertifikaate). Keevitusroboti operaatoreid on tulevikus rohkem, seega vajatakse juurde keevitusroboti kasutamise ja seadistamise oskust. Suhteliselt palju kasutatakse välistööjõudu ka metalltoodete- ja konstruktsioonide valmistajate seas (12% töötajatest). </t>
  </si>
  <si>
    <t>Koolituspakkumine on tööjõuvajadusest väiksem. Koolituspakkumisse on muuhulgas arvestatud osa automaatikute ja mehhatroonikute lõpetajaid. Tööandjad koolitavad töötajaid ka ettevõttes kohapeal. Tööandjatel on raskusi töötajate leidmisel ja kasutatakse ka välistööjõudu. Tulevikusuundumus on, et  pingioperaatorilt nõutakse kõrgemat kvalifikatsiooni ehk operaator-seadistaja-programmeerija, kes oskab kirjutada robotile/pingile programmi, seadistada ning selle tööd kontrollida. Suurt puudust tuntakse seadistajatest.</t>
  </si>
  <si>
    <t>Tasemeõpe on avatud hiljuti ühes koolis (2018/19. õa Rakvere Ametikoolis). Eelmise OSKA uuringu ajal erialane õpe puudus. Tööandjad koolitavad uusi töötajaid ka ettevõttes kohapeal, kuid vajab pikemat väljaõpet. Tööandjad tunnetavad raskusi töötajate leidmisel ning huvi Rakvere tasemeõppe vastu on suurem, kui kool jõuab pakkuda. Loodud tasemeõpe aitab leevendada erialase väljaõppega tööjõu puudust, kuid koolituspakkumine võiks olla mõnevõrra suurem, sh et kompenseerida varasemat väljaõppe puudumist. Töötavatele inimestele võiks väljaõppeks pakkuda ka paindlikke koolitusi. Koolitusvajadust mõjutab ka see, kui palju toodetakse valmistooteid ja millist spetsiifilist pinnaviimistlust seejuures vajatakse ning kas seda viimistlust saab teha Eestis või tellitakse välisriigist. Lisandväärtuse suurendamiseks Eestis tuleks lõpptooteni võimalikult palju kohapeal teha.</t>
  </si>
  <si>
    <t>Tasemeõppest koolituspakkumine on vähene.  Tööandjad koolitavad uusi töötajaid valdavalt ettevõttes kohapeal, väljaõpe on lihtne. Tööjõud tuleb mitmetelt erialadelt ja sobivad ka üldharidusega töötajad, keda on tööjõuturul suhteliselt palju. Suhteliselt palju kasutatakse välistööjõudu (u kümnendik). Töötajate koolitamiseks sobivad lühiajalised koolitused.</t>
  </si>
  <si>
    <t xml:space="preserve">Koolituspakkumisest moodustavad suhteliselt suure osa muude lähedaste õppekavade lõpetajad. Juhtide põhikutsealal rakenduvad ka muu juhtimisalase kompetentsiga töötajad ja teatud osal juhtidel võib olla muu erialane taust (sh nt juhtimine, ärindus ja haldus, majandus). Arvestades lähedastelt erialadelt tööle asunuid, on koolituspakkumine piisav. </t>
  </si>
  <si>
    <t>Koolituspakkumine on väiksem kui tööjõuvajadus.  Inseneride osas on üldine puudujääk. Tööandjatel on raskem leida just elektroonikainsenere. Elektroonikaalaste õppekavade lõpetajad katavad u viiendiku tööjõuvajadusest. Koolituspakkumisest moodustab suhteliselt suure osa muude lähedaste õppekavade lõpetajad (ligi 40%). Erialase kõrghariduse osakaal võiks olla suurem. Tööandjad eelistaksid magistritasemega tehnilise haridusega töötajaid, kuid just elektroonikalase magistriõppe vastuvõetute arv on märkimisväärselt vähenenud (u 40%).</t>
  </si>
  <si>
    <t xml:space="preserve">Koolituspakkumine on piisav. Otsest tasemeõpet ei ole. Tavaliselt leitakse tööjuht ettevõtte seest sobivate isikuomaduste ning heade erialaste oskuste ja teadmistega kogenud töötajate seast. </t>
  </si>
  <si>
    <t xml:space="preserve">Tasemeõppes koolitatakse  elektroonikaseadmete koostajaid vähe. Tööle sobivad ka erialase hariduseta töötajad (sobib hästi ümberõppeks) ning tööjõuvajaduse arvutuses on arvestatud, et paljudel töötajatel ei pea olema erialane tasemeharidus. Koolituspakkumisse on mh arvestatud osa automaatika ja mehhatroonika lõpetajatest. Tööandjad koolitavad töötajaid valdavat ise, väljaõpe ei ole keeruline ega pikk. Lihtsamatele töödele leiab töötajaid laialdaselt ka teistest sektorites (nt kaubandusest). Koolituspakkumist tasemeõppest võib hinnata piisavaks, kuid tööandjate ootus on, et kutsekoolides võiks elektroonikaalast baasharidust rohkem pakkuda. Elektroonikatööstuse rahvusvahelistele nõuetele vastamiseks peavad töötajad läbima valdkondlikud koolitused (IPC), mistõttu püsib pidev täiendkoolitusvajadus. </t>
  </si>
  <si>
    <t>Juhtide põhikutsealal rakenduvad ka muu juhtimisalase kompetentsiga töötajad ja teatud osal juhtidel võib olla muu erialane taust (sh nt juhtimine, ärindus ja haldus, majandus). Arvestades lähedastelt erialadelt tööle asunuid, on koolituspakkumine nii kutse- kui ka kõrghariduses piisav. Senisest mõnevõrra rohkem vajatakse kõrgharidusega töötajaid (nt rakenduskõrgharidusega autotehnika erialalt, keda on piisavalt). Kutsehariduse jätkuõpe on suunatud töökogemusega valdkonnas töötavatele inimestele, st tegemist ei ole uue tööjõuga, kuid õpe on vajalik kõrgema oskustasemega töötajate väljaõppeks.</t>
  </si>
  <si>
    <t>Masina-, metalli- ja elektroonikatööstus ning mootorsõidukite hooldus ja remont 2023</t>
  </si>
  <si>
    <t>↑ – suur kasv (üle 20% prognoosiperioodi lõpuks)</t>
  </si>
  <si>
    <t>Masina- ja metallitööstus, elektroonikatööstus</t>
  </si>
  <si>
    <t>Arvutuslikult on tasemeõppest koolituspakkumine tasakaalu lähedal, kuid tööandjatel on raske sobivate oskustega töötajaid leida. Otseselt elektroonikaalastel õppekavadel õppijaid on arvuliselt vähe, teatud töölõike sobivad täitma ka automaatikud ja mehhatroonikud, kellest osa on koolituspakkumisse arvestatud. Elektroonika spetsiifikat rohkem nõudvates töölõikudes peaks töötajal olema elektroonikatehniku väljaõpe. Tööandjate ootus on, et elektroonikaalaste baasteadmistega töötajaid võiks tasemeõppest rohkem tulla ja ettevõtte spetsiifika koolitus toimub ettevõttes. Elektroonikatööstuse rahvusvahelistele nõuetele vastamiseks peavad töötajad läbima valdkondlikud koolitused (IPC), mistõttu püsib pidev täiendkoolitusvajadus.</t>
  </si>
  <si>
    <t>Otseselt erialane kutsehariduse pakkumine on tööjõuvajadusest väiksem. Tööjõuvajadusest osa katab muu lähedane kutseharidus (nt transporditeenuste ÕKR-ist) ja osa autotehnika rakenduskõrgharidusõpe (täidavad nõudlikumaid tööülesanded), mis vähendab koolituspakkumise puudujääki. Tööandjatel on raske leida erialase haridusega diagnostikuid. Õppijaid võiks diagnostiku kutseõppes olla rohkem, kuna remondi- ja hooldustöödes digitaalne töö osa ja vajadus diagnostika teadmiste järele kasvab. Spetsialiseerumistest oleks rohkem vaja liikurmasina-, veoauto- ja bussidiagnostikuid. Koolidel on keeruline õpperühmi täis saada. Tegemist on jätkuõppega, mis on suunatud valdkondliku töökogemusega inimestele, st töötajalt nõuab enese¬täiendamine rohkem pühendumust. 
Alla kolmandiku põhikutsealal hõivatutest on tehnoülevaatajad. Tööandjate hinnangul kitsendavad praegused tehnoülevaatajatele esitatavad nõuded töötajate valikut liialt ning töötajaid on keeruline leida. Tehnoülevaatajana töötab suhteliselt palju vanemaealisi (2/5 on üle 55-aastased), mistõttu võib lähiaastatel tekkida suur töötajate puudujääk.</t>
  </si>
  <si>
    <t xml:space="preserve">Koolitatakse rohkem, kui tööturg vajab. Tööandjad tunnetavad raskusi heade oskustega töötajate leidmisel. Senised töötajad on valdavalt erialase või erialaga lähedase haridusega. Lõpetajatest jagub ka diagnostikute ja meistrite jätkuõppesse. Paljud lõpetajatest ei asu erialasele tööle. Eelmises OSKA uuringus tehti ettepanek ülepakkumist vähendada, kuid selles suunas muutusi ei ole toimunud. Põhikutseala töötajad on valdavalt erialase või erialaga lähedase haridusega.
Liikurmasinatehnikute kõrgem palgatase võimaldab töötajaid värvata, kuid huvi õppe vastu võiks olla suurem. Pakutavad õppe võimalused on ekspertide hinnangul piisavad. Üks võimalus noortes liikurmasina-tehniku õppe vastu huvi tekitada on tutvustada töö tänapäevast sisu ja võimalusi tööturul. </t>
  </si>
  <si>
    <t>Koolitatakse märkimisväärselt rohkem, kui tööturg vajab (arvutuslikult üle kümne korra). Tööandjad tunnetavad raskusi heade oskustega töötajate leidmisel. Senised töötajad on valdavalt erialase või erialaga lähedase haridusega. Paljud lõpetajatest ei asu erialasele tööle. Ekspertide hinnangul on paljud noored huvitatud pigem keskhariduse saamisest kui erialale tööle asumisest, samuti on osalt tegemist nn hobiõppega, probleemiks on ka katkestamised (nt vale erialavalik). Automaalrite õppes on naiste osakaal aastatega kasvanud (u 40% õppijatest). Automaalrina töötajatest on naisi kõigest kümnendik. Eelmises OSKA uuringus tehti ettepanek tasemeõppe ülepakkumist vähendada, kuid selles suunas ei ole muutusi olnud</t>
  </si>
  <si>
    <t>Arvuliselt koolitatakse rohkem, kui tööturg vajab, kuid tööandjad tunnetavad väga suurt tööjõupuudust. Senised töötajad on valdavalt erialase või erialaga lähedase haridusega. Lõpetajad leiavad rakendust ka alavaldkonna teistel põhikutsealadel (nt mootorsõidukite tehnik), õhusõidukite remondis ja hoolduses ning ka väljaspool valdkonda (nt ehitaja, sõidukijuht). Üldine oskustööjõu puudus ja ülekantavad oskused võimaldavad teisest sektoritest tööd leida kergelt.</t>
  </si>
  <si>
    <t>Arvestusala ja ärinõustamine</t>
  </si>
  <si>
    <t>Finantsjuhid</t>
  </si>
  <si>
    <t>1211, 13490026, 13490027</t>
  </si>
  <si>
    <t>Kõrgharidus</t>
  </si>
  <si>
    <t>Koolituspakkumine on tasakaalus. Majandusarvestuse, ettevõtluse ja juhtimisalane haridus sobib enamikule valdkonna põhikutsealadele. Seega saab laiendada kogu pakutavat haridust üle valdkonna. Eriti seetõttu, et sageli kombineeritakse erinevaid haridusi ning täiendatakse neid lühemate, nn õpiampsude ja mikrokraadidega. Samuti on karjääriteed järjest lühemad, s.t liigutakse erinevate põhikutsealade ja valdkondade vahel. Koolituspakkumist toetavad teiste lähedaste erialade lõpetajad.</t>
  </si>
  <si>
    <t>Finantsanalüütikud/ -kontrollerid</t>
  </si>
  <si>
    <t>24110004, 24130004, 24139900</t>
  </si>
  <si>
    <t>Raamatupidamise tippspetsialistid</t>
  </si>
  <si>
    <t>Raamatupidamise keskastme spetsialistid</t>
  </si>
  <si>
    <t>Kutseharidus</t>
  </si>
  <si>
    <t>Pakkumine on piisav. Valdkonna kutseharidus on sobiv ka väikeettevõtjatele, kes moodustavad üle 90% Eesti ettevõtetest. Lisaks valdkonnaharidusele sobib ka ärinduse, majanduse ja ettevõtluse alane haridus, mis võib anda kuni kolmandiku uuest tööjõust.</t>
  </si>
  <si>
    <t>Raamatupidamise kontoritöötajad</t>
  </si>
  <si>
    <t>Siseaudiitorid</t>
  </si>
  <si>
    <t>Otsene koolituspakkumine puudub, kuid põhikutsealale kasvatakse sageli põhierialaga seotud valdkonnas töötades. Lisaks on sageli kaasnevaks hariduseks avaliku halduse, riigiteaduste või ka õiguse alane haridus.</t>
  </si>
  <si>
    <t>Välisaudiitorid</t>
  </si>
  <si>
    <t>Otsene koolituspakkumine puudub, kuid baashariduseks sobivad mitmed majandusarvestuse ja rahandusega seotud õppekavad, mille lõpetajad rakenduvad esmalt vandeaudiitori assistentidena. Sarnased haridusvalikud koos maksunduse ja tolli erialaga on iseloomulikud ka avalikus sektoris tegutsevatele audiitoritele. IT-audiitoritel lisandub või eelneb majandusteadmistele küberturbe kompetents.</t>
  </si>
  <si>
    <t>Ärinõustajad</t>
  </si>
  <si>
    <t>1213, 2412, 2421 (v.a 24210005-24210011), 24210005, 24210006, 24220013, 2631 (v.a 26319900)</t>
  </si>
  <si>
    <t>↑↑</t>
  </si>
  <si>
    <t>Hariduslik taust on väga laiahaardeline ja valdkonnas töötamiseks sobib nii juhtimisalane kui ka valdkonnaspetsiifiline haridus ning kombinatsioon valdkonnaharidusest täiendatuna lühemate juhtimis- ja nõustamisalaste koolitustega.</t>
  </si>
  <si>
    <t>Logistikajuht</t>
  </si>
  <si>
    <t xml:space="preserve">EKR 6–7 </t>
  </si>
  <si>
    <t>Muutused koolituspakkumises ei ole vajalikud, lõpetajad aitavad katta ostu- ja hankespetsialistide puudujääki.</t>
  </si>
  <si>
    <t>MA, BA, RAK</t>
  </si>
  <si>
    <t>Ostu- ja hankespetsialist</t>
  </si>
  <si>
    <t>EKR 5</t>
  </si>
  <si>
    <t>Puudujäägi katavad teiste valdkondade lõpetajad, sest ostu- ja hankespetsialisti töö võib olla väga valdkonnaspetsiifiline (nt meditsiin). Kindlasti ei tohiks õppekohti vähendada.</t>
  </si>
  <si>
    <t>Veokorraldaja-logistik</t>
  </si>
  <si>
    <t>EKR 4–5</t>
  </si>
  <si>
    <t>Oluline ülepakkumine. Isegi kui veokorraldajad-logistikud kataksid kogu laotöötajate puudujäägi, on ikkagi ligi 900 inimest tööturu kümne aasta vajadusest rohkem koolitatud, juhul kui vastuvõtu dünaamika jätkub.</t>
  </si>
  <si>
    <t>Laotöötaja</t>
  </si>
  <si>
    <t>EKR 4</t>
  </si>
  <si>
    <t xml:space="preserve">Puudujääk, mida seni on katnud osaliselt veokorraldaja-logistiku õppekava lõpetajad. </t>
  </si>
  <si>
    <t>Laojuht</t>
  </si>
  <si>
    <t xml:space="preserve"> -6 kuni +3</t>
  </si>
  <si>
    <t>9–18</t>
  </si>
  <si>
    <t>10–20</t>
  </si>
  <si>
    <t>Tasakaal.</t>
  </si>
  <si>
    <t>Tollideklarant</t>
  </si>
  <si>
    <t>Täienduskoolitus</t>
  </si>
  <si>
    <t>Täienduskoolitused katavad vajaduse.</t>
  </si>
  <si>
    <t>Kraanajuht/dokker</t>
  </si>
  <si>
    <t>Tõstukioperaator</t>
  </si>
  <si>
    <t>Postitöötaja</t>
  </si>
  <si>
    <t>Väljaõpe kohapeal</t>
  </si>
  <si>
    <t>Lihttööd on suure voolavusega ametikohad, kus nõudluse ja pakkumise tasakaal sõltub pakutavast töötasust.</t>
  </si>
  <si>
    <t>Transporditööline</t>
  </si>
  <si>
    <r>
      <rPr>
        <sz val="11"/>
        <color rgb="FF000000"/>
        <rFont val="Arial"/>
        <family val="2"/>
      </rPr>
      <t>Lao lihttööline (kaubakäitleja)</t>
    </r>
  </si>
  <si>
    <t>EKR 6
RAK (KUT)</t>
  </si>
  <si>
    <t>Kuni 10</t>
  </si>
  <si>
    <t>Tasakaal. Nõudluse olulise kasvu korral kaaluda kutseõppe pakkumise võimalusi.</t>
  </si>
  <si>
    <t>Lennujuht</t>
  </si>
  <si>
    <t>EKR 6
RAK</t>
  </si>
  <si>
    <t>Kuni 5</t>
  </si>
  <si>
    <t>Ülepakkumine. Kuna tegu on paljuski kalli individuaalõppega, võiks vastuvõttu vähendada. Kindlasti tuleb õpe säilitada ja seejuures rakendada iga-aastast vastuvõttu, et säilitada õppeks vajalikud sertifikaadid.</t>
  </si>
  <si>
    <t>Lennunduse sideinsener</t>
  </si>
  <si>
    <t>↑↑↑↑</t>
  </si>
  <si>
    <t>Kuni 8</t>
  </si>
  <si>
    <t>Puudujääk. Eeldades, et vaid pool lennundustehnika lõpetajatest on sideinsenerid, on ka lähitulevikus sideinseneridest puudus.</t>
  </si>
  <si>
    <t>Lennunduskorraldaja</t>
  </si>
  <si>
    <t>Ülejääk, aga muudatused koolituspakkumises ei ole vajalikud, tegu on laiapõhjalise haridusega.</t>
  </si>
  <si>
    <t>Lennusaatja/klienditeenindaja</t>
  </si>
  <si>
    <t>Tasemeõpe puudub ja vajadust selle järele ei ole. Töötajaid koolitavad tööandjad ise vastavalt vajadusele.</t>
  </si>
  <si>
    <t>Laevajuht</t>
  </si>
  <si>
    <t>EKR 6
EKR 4</t>
  </si>
  <si>
    <t>Puudujääk: laevajuhtide puudujääk on pigem rahvusvahelisel tasandil, kohalikul turul tegutsevad ettevõtted puudust ei tunneta.</t>
  </si>
  <si>
    <t>Laevamehaanik</t>
  </si>
  <si>
    <t>Suur puudujääk: koolituspakkumise fookus tuleks ekspertide sõnul järgmisel kümnendil suunata laeva-mehaanikutele.</t>
  </si>
  <si>
    <t>Madrus</t>
  </si>
  <si>
    <t>EKR 3</t>
  </si>
  <si>
    <t>25-30</t>
  </si>
  <si>
    <t>Turutõrge: madruseid ja motoriste tuleb täienduskoolitusest piisavalt, aga kohalikud tööandjad tunnetavad nende puudust.</t>
  </si>
  <si>
    <t>Motorist</t>
  </si>
  <si>
    <t>Laevaelektrik</t>
  </si>
  <si>
    <t>↑↑↑</t>
  </si>
  <si>
    <t>Puudujääk: laevaelektrikute pakkumine sõltub merekooli võimest leida koostöövõimalusi elektriõpet pakkuvate kutsekoolidega.</t>
  </si>
  <si>
    <t>Liikuvusinsener</t>
  </si>
  <si>
    <t>Väike ülepakkumine, lõpetajad leiavad rakendust teistel logistika- ja transpordi kutsealadel.</t>
  </si>
  <si>
    <t>Sõiduauto-, takso- ja pakiautojuht, kuller</t>
  </si>
  <si>
    <t>Nõudlus ja pakkumine on tasakaalus.
Sellel kutsealal töötamiseks on vajalik vaid B-kategooria juhtimisõigus.</t>
  </si>
  <si>
    <t>Ühissõidukijuht</t>
  </si>
  <si>
    <t>Turutõrge – teoreetiliselt on uute kutseliste juhtide pealekasv enam kui piisav, aga tööandjad tunnetavad teravat juhtide puudust.</t>
  </si>
  <si>
    <t>Veoautojuht</t>
  </si>
  <si>
    <t>Vedurijuht</t>
  </si>
  <si>
    <t>Liikluskorraldaja</t>
  </si>
  <si>
    <t>↓↓</t>
  </si>
  <si>
    <t>Vagunijärelevaataja/rongikoostaja</t>
  </si>
  <si>
    <t>Klienditeenindaja</t>
  </si>
  <si>
    <t>Turvangusüsteemide mehaanik</t>
  </si>
  <si>
    <t>Teemehaanik</t>
  </si>
  <si>
    <t>TÖR 2022</t>
  </si>
  <si>
    <t>Lennundus</t>
  </si>
  <si>
    <t>Merendus</t>
  </si>
  <si>
    <t>Maismaatransport</t>
  </si>
  <si>
    <t>Juhid ehituses</t>
  </si>
  <si>
    <t>Arhitektid</t>
  </si>
  <si>
    <t>Sisearhitektid</t>
  </si>
  <si>
    <t>Maastikuarhitektid</t>
  </si>
  <si>
    <t>Planeerijad</t>
  </si>
  <si>
    <t>Hooneautomaatikud</t>
  </si>
  <si>
    <t>Veevärgi ja hoone tehnosüsteemide tehnikud</t>
  </si>
  <si>
    <t>Teedeehitajad</t>
  </si>
  <si>
    <t xml:space="preserve">↑ </t>
  </si>
  <si>
    <t>Puudujääk</t>
  </si>
  <si>
    <t>Ülepakkumine</t>
  </si>
  <si>
    <t>Tasakaal</t>
  </si>
  <si>
    <t>Puudujääk, tasemeõpe puudub</t>
  </si>
  <si>
    <t>Turutõrge</t>
  </si>
  <si>
    <t>KÕRGH</t>
  </si>
  <si>
    <r>
      <t xml:space="preserve">6–8 </t>
    </r>
    <r>
      <rPr>
        <b/>
        <sz val="9"/>
        <rFont val="Calibri"/>
        <family val="2"/>
        <scheme val="minor"/>
      </rPr>
      <t>RAK, MA</t>
    </r>
    <r>
      <rPr>
        <sz val="9"/>
        <rFont val="Calibri"/>
        <family val="2"/>
        <scheme val="minor"/>
      </rPr>
      <t xml:space="preserve">
</t>
    </r>
  </si>
  <si>
    <t>Ehitusinsener</t>
  </si>
  <si>
    <r>
      <t xml:space="preserve">6–8 RAK, </t>
    </r>
    <r>
      <rPr>
        <b/>
        <sz val="9"/>
        <rFont val="Calibri"/>
        <family val="2"/>
        <scheme val="minor"/>
      </rPr>
      <t>MA</t>
    </r>
    <r>
      <rPr>
        <sz val="9"/>
        <rFont val="Calibri"/>
        <family val="2"/>
        <scheme val="minor"/>
      </rPr>
      <t>, DOK</t>
    </r>
  </si>
  <si>
    <t>Teedeinsener</t>
  </si>
  <si>
    <t>Sisekliima ja veetehnika insener</t>
  </si>
  <si>
    <t>Geotehnikainsener</t>
  </si>
  <si>
    <r>
      <t xml:space="preserve">6–8 (RAK), </t>
    </r>
    <r>
      <rPr>
        <b/>
        <sz val="9"/>
        <rFont val="Calibri"/>
        <family val="2"/>
        <scheme val="minor"/>
      </rPr>
      <t>MA</t>
    </r>
    <r>
      <rPr>
        <sz val="9"/>
        <rFont val="Calibri"/>
        <family val="2"/>
        <scheme val="minor"/>
      </rPr>
      <t>, DOK</t>
    </r>
  </si>
  <si>
    <r>
      <t>7</t>
    </r>
    <r>
      <rPr>
        <b/>
        <sz val="9"/>
        <color theme="1"/>
        <rFont val="Calibri"/>
        <family val="2"/>
        <scheme val="minor"/>
      </rPr>
      <t xml:space="preserve"> MA</t>
    </r>
    <r>
      <rPr>
        <sz val="9"/>
        <color theme="1"/>
        <rFont val="Calibri"/>
        <family val="2"/>
        <scheme val="minor"/>
      </rPr>
      <t>, DOK</t>
    </r>
  </si>
  <si>
    <r>
      <t xml:space="preserve">(4), 5–8 KUT, </t>
    </r>
    <r>
      <rPr>
        <b/>
        <sz val="9"/>
        <color theme="1"/>
        <rFont val="Calibri"/>
        <family val="2"/>
        <scheme val="minor"/>
      </rPr>
      <t>RAK</t>
    </r>
    <r>
      <rPr>
        <sz val="9"/>
        <color theme="1"/>
        <rFont val="Calibri"/>
        <family val="2"/>
        <scheme val="minor"/>
      </rPr>
      <t xml:space="preserve">, </t>
    </r>
    <r>
      <rPr>
        <b/>
        <sz val="9"/>
        <color theme="1"/>
        <rFont val="Calibri"/>
        <family val="2"/>
        <scheme val="minor"/>
      </rPr>
      <t>MA</t>
    </r>
    <r>
      <rPr>
        <sz val="9"/>
        <color theme="1"/>
        <rFont val="Calibri"/>
        <family val="2"/>
        <scheme val="minor"/>
      </rPr>
      <t>, DOK</t>
    </r>
  </si>
  <si>
    <t>4–8 KUT, RAK, MA, DOK</t>
  </si>
  <si>
    <t>Müürsepp</t>
  </si>
  <si>
    <t>Betoonkonstruktsioonide ehitaja</t>
  </si>
  <si>
    <t>Monteerija</t>
  </si>
  <si>
    <t>Ehituspuusepp</t>
  </si>
  <si>
    <t>Pottsepp</t>
  </si>
  <si>
    <t>Kaldkatuse ehitaja</t>
  </si>
  <si>
    <t>Lamekatusekatja</t>
  </si>
  <si>
    <t>Ehitusplekksepp</t>
  </si>
  <si>
    <t>Maaler</t>
  </si>
  <si>
    <t>Põrandakatja</t>
  </si>
  <si>
    <t>Plaatija</t>
  </si>
  <si>
    <t>Krohvija</t>
  </si>
  <si>
    <t>Veevärgilukksepp</t>
  </si>
  <si>
    <t>Isoleerija</t>
  </si>
  <si>
    <t>Teetöömasinate juhid</t>
  </si>
  <si>
    <t xml:space="preserve">3–4 KUT </t>
  </si>
  <si>
    <t>Muud ehitusmasinajuhid</t>
  </si>
  <si>
    <t>↗ – väike kasv (kuni 10% 10 aasta jooksul)</t>
  </si>
  <si>
    <t>→ – püsib stabiilsena (± 5% 10 aasta jooksul)</t>
  </si>
  <si>
    <t>↘ – väike kahanemine (kuni –10% 10 aasta jooksul)</t>
  </si>
  <si>
    <t>Ehitus 2024</t>
  </si>
  <si>
    <t>↓ – keskmine kahanemine (kuni –20% 10 aasta jooksul)</t>
  </si>
  <si>
    <t>Ventilatsioonilukksepp</t>
  </si>
  <si>
    <t>Kütte- ja jahutussüsteemide lukksepp</t>
  </si>
  <si>
    <t>Puudujääk. Juhtide ja tööjuhtide kõrghariduse koolituspakkumisse on arvestatud osa ehitusinseneride koolituspakkumisest.  Proportsionaalselt rohkem võiks olla rakenduskõrgharidust. Teravamat puudujääki tuntakse projekteerimise projektijuhtidest.</t>
  </si>
  <si>
    <t>Puudujääki süvendab kutseala reguleeritus. Suur puudus on sisekliima ja veetehnika inseneridest, kellele ei pakuta rakenduskõrghariduse võimalust. Varasematel aastatel on tuntud suurt puudust teedeinseneridest, mille leevendas ehitusmahtude vähenemine (uuringu ajal 2024. aastal). Kuid ehitusmahtude taastudes võib nende leidmisega tööturul taas raskusi tekkida. Senisest rohkem vajatakse väga heade digioskustega mudelprojekteerimise tehnikuid, kellele sobib rakenduskõrgharidus.</t>
  </si>
  <si>
    <t>Ülepakkumine. Õpe on aastaid olnud populaarne. Arhitektuuri magistriõppe lõpetajad võivad töötada ka planeerijana, kuid hoolimata sellest on lõpetajaid tööturu vajadusest rohkem ning sageli ei asuta tööle planeerijana.</t>
  </si>
  <si>
    <t xml:space="preserve">Tasakaal. Õpet lühendati alates 2023/24. õppeaastast varasemalt neljalt aastalt 3,5 aastale. </t>
  </si>
  <si>
    <t>Tasakaa MA lõpetajate osas. Lõpetajaid on vajadusest rohkem BA tasemel, kuid seda ei peeta tööturu ootustele piisavaks.</t>
  </si>
  <si>
    <t>Puudujääk. Vajatakse magistrikraadiga maastikuarhitekte.</t>
  </si>
  <si>
    <t>Vajatakse väga heade planeerimiskompetentsidega töötajaid. Puudujääk on suur nii avalikus kui ka erasektoris. Hinnanguliselt on 30% kohalikest omavalitsustest planeerimisspetsialist puudu ning paljudel olemasolevatel töötajatel erialane ettevalmistus puudub. Õpe on killustunud erinevate erialade vahel.</t>
  </si>
  <si>
    <t>Puudujääk. Ametikohal töötavad erinevate erialade lõpetajad (nt elektrienergia ja energeetika ÕKR, muu tehniline kõrgharidus), kelle teadmisi on vaja täiendada hoone tehnosüsteemide ja sisekliima kohta.</t>
  </si>
  <si>
    <t>Tasakaal. Ametikohal töötavad erinevate erialade lõpetajad (nt elektroonika ja automaatika, energeetika, robootika, mehaanika), kelle teadmisi on vaja täiendada hoone tehnosüsteemide ja sisekliima kohta.</t>
  </si>
  <si>
    <t>Puudujääk. Juhtide ja tööjuhtide kutsehariduse koolituspakkumisse on arvestatud osa oskustöötajate koolituspakkumisest.</t>
  </si>
  <si>
    <t xml:space="preserve">Puudujääk. Tööjõupuudusel kasutatakse palju välistööjõudu.Vaja oleks lõpetajate arvu suurendada. Ehituspuuseppi ja puitkonstruktsioonide ehitamise oskustega töötajaid vajavad ka puitmaju tootvad ettevõtted. Monteerijaid tasemeõppes ei koolitata, kuid õppeks sobikski pigem töökohapõhine õpe või koolitused. </t>
  </si>
  <si>
    <t>Tasakaal. Tasemeõpet pakutud viimastel aastatel, mis osalt tasandab senist puudujääki.</t>
  </si>
  <si>
    <t>Turutõrge. Pakkumine ületab statistiliselt nõudlust märkimisväärselt, kuid tööandjatel on keeruline töötajaid leida.Tööjõupuudusel kasutatakse palju välistööjõudu. Turutõrke põhjus võib olla suur erialasel tööl mitte töötamine ja suur tööjõu voolavus.  Probleemiks on ka kutsealade dispropotsionaalsus viimistleja põhikutseala sees -  koolitatud on peamiselt maalreid ja plaatijaid, samas põrandakatjate õpe puudub.</t>
  </si>
  <si>
    <t>Puudujääk. Vaja oleks lõpetajate arvu suurendada.</t>
  </si>
  <si>
    <t>Tasakaal. Erialaselt õppekavalt on lõpetajaid tööjõuvajaduse katmiseks arvuliselt vähem, kuid teiste sobilike erialade (nt transporditeenused, tehnikaalad, põllumajandus) lõpetajad leevendavad puudujääki. Samuti pakutakse tasemeõppele lisaks palju täiendusõpet.</t>
  </si>
  <si>
    <t xml:space="preserve">Tasakaal. Tööandjate vaates on tuntud varasematel aastatel erialase tasemeõppe lõpetanutest puudust. Uuringu valmimise hetkel on teedeehituse riiklike tellimuste maht lähiaastate jaoks märgatavalt vähenenud ning senises mahus koolitamine on järgnevateks aastateks piisav. Kuid arvestama peab, et kui teedeehituses ehitusmahud taastuvad, on valdkonnast lahkunud töötajate asemel uute töötajate väljakoolitamiseks koolitusvajadus ajutiselt suurem. </t>
  </si>
  <si>
    <t>Roheline: tööjõupakkumine põhikutsealale on piisav = kõik on hästi. Nt tasemeõppest koolituspakkumine on nõudlusega tasakaalus; koolituspakkumine puudub, kuid tööandjate hinnangul tööjõu leidmisega probleeme ei ole.</t>
  </si>
  <si>
    <t xml:space="preserve">Punane: alapakkumine, koolituspakkumine ei vasta tööjõunõudlusele = olukord vajab tähelepanu. </t>
  </si>
  <si>
    <t xml:space="preserve">Kollane: ülepakkumine, koolituspakkumine ei vasta tööjõunõudlusele = olukord vajab tähelepanu. </t>
  </si>
  <si>
    <t>Oranž: turutõrge = olukord vajab tähelepanu. Nt tasemeõppest koolituspakkumine ületab tööjõuvajadust, kuid tööandjate hinnangul on tööjõust puudus.</t>
  </si>
  <si>
    <t>Helesinine:  erijuht. Nt tasemeõpet ei ole; vajalik töömaailma kutse; piisavust ei hinnata; piisavust hinnatakse koos teise põhikutsealaga jmt.</t>
  </si>
  <si>
    <t>Puudujääk. Tasemeõpe puudub, õpe võiks olla ühes koolis.</t>
  </si>
  <si>
    <t xml:space="preserve">↑↑ – suur kasv (kuni 25% 10 aasta jooksul)
↑ – keskmine kasv (kuni 20% 10 aasta jooksul) </t>
  </si>
  <si>
    <t>OSKA põhikutsealade hõive muutuse prognoos ning hinnang tööjõuvajaduse ja koolituspakkumise tasakaalule.  Ülevaade kajastab seisu uuringu valmimise ajal.</t>
  </si>
  <si>
    <t>Farmaatsiatööstus</t>
  </si>
  <si>
    <t>Juhid (farmaatsiatööstuses)</t>
  </si>
  <si>
    <t>Erialaspetsiifiliste oskuste puudus. Tuleviku spetsiifilise tööjõu vajadus on eelkõige seotud planeeritava ravimiteaduse tootmisele suunatud haru lõpetajatega.</t>
  </si>
  <si>
    <t>Tootearendusinsenerid (farmaatsiatööstuses)</t>
  </si>
  <si>
    <t>Tasakaal. Koolituspakkumine tervikuna on valdkonna jaoks piisav. Ettevõtjad peavad rohkem panustama valdkonna tutvustamisse.</t>
  </si>
  <si>
    <t>Keskkonnaspetsialistid</t>
  </si>
  <si>
    <t>Tasakaal. Keskkonnaspetsialiste koolitatakse valdkonna tagasihoidliku tööjõuvajaduse mõttes piisavalt.</t>
  </si>
  <si>
    <t>KÕRGH/KUT</t>
  </si>
  <si>
    <t>Tasakaal. Valdkonna vajadus antud põhikutseala töötajate järgi on tagasihoidlik ja sageli kasvatakse sellele positsioonile töötamise käigus.</t>
  </si>
  <si>
    <t>Kvaliteedikontrollijad ja laborandid</t>
  </si>
  <si>
    <t>Sobiv kutseõpe puudub, väljaõpe töökohal. Koolituspakkumine kutsehariduse tasemel ei ole piisav. laborante vajavad nii keemiatööstus, sh farmaatsiatööstus ning puidukeemia- ja toiduainetööstus, samuti keskkonnalaborid. Eelnimetatud põhjustel rakenduvad sageli ülekvalifitseeritud töötajad.</t>
  </si>
  <si>
    <t>Tööstusseadmete ja masinate mehaanikud</t>
  </si>
  <si>
    <t>Tasakaal. Elektroonika ja automaatika kutseõppe lõpetajaid on valdkonna tagasihoidliku tööjõuvajaduse mõttes piisavalt.</t>
  </si>
  <si>
    <t>↑↑↑↑↑</t>
  </si>
  <si>
    <t>Sobiva tasemeõppe lõpetajaid napib, väljaõpe töökohal. Koolituspakkumine ei ole piisav. Keemiaprotsesside operaatoreid vajavad nii keemiatööstus, sh farmaatsiatööstus ning puidukeemia- ja toiduainetööstus</t>
  </si>
  <si>
    <t>Tootmisseadmete ja masinate operaatorid</t>
  </si>
  <si>
    <t>Väljaõpe töökohal. Koolituspakkumine ei ole piisav, kuid senise praktika põhjal on töökohapõhise õppe abil võimalik tööjõuvajadus katta.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</si>
</sst>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75" x14ac:knownFonts="1">
    <font>
      <sz val="11"/>
      <color theme="1"/>
      <name val="Calibri"/>
      <family val="2"/>
      <charset val="186"/>
      <scheme val="minor"/>
    </font>
    <font>
      <sz val="11"/>
      <color theme="1"/>
      <name val="Calibri"/>
      <family val="2"/>
      <charset val="186"/>
      <scheme val="minor"/>
    </font>
    <font>
      <sz val="9"/>
      <color theme="1"/>
      <name val="Calibri"/>
      <family val="2"/>
      <charset val="186"/>
      <scheme val="minor"/>
    </font>
    <font>
      <sz val="9"/>
      <name val="Calibri"/>
      <family val="2"/>
      <charset val="186"/>
      <scheme val="minor"/>
    </font>
    <font>
      <b/>
      <sz val="9"/>
      <color theme="1"/>
      <name val="Calibri"/>
      <family val="2"/>
      <charset val="186"/>
      <scheme val="minor"/>
    </font>
    <font>
      <sz val="9"/>
      <color rgb="FF000000"/>
      <name val="Calibri"/>
      <family val="2"/>
      <charset val="186"/>
      <scheme val="minor"/>
    </font>
    <font>
      <sz val="9"/>
      <color indexed="81"/>
      <name val="Tahoma"/>
      <family val="2"/>
      <charset val="186"/>
    </font>
    <font>
      <sz val="9"/>
      <color indexed="81"/>
      <name val="Tahoma"/>
      <family val="2"/>
    </font>
    <font>
      <sz val="10"/>
      <color theme="1"/>
      <name val="Calibri"/>
      <family val="2"/>
      <charset val="186"/>
      <scheme val="minor"/>
    </font>
    <font>
      <b/>
      <sz val="10"/>
      <color theme="1"/>
      <name val="Calibri"/>
      <family val="2"/>
      <charset val="186"/>
      <scheme val="minor"/>
    </font>
    <font>
      <b/>
      <sz val="11"/>
      <color theme="1"/>
      <name val="Calibri"/>
      <family val="2"/>
      <scheme val="minor"/>
    </font>
    <font>
      <b/>
      <sz val="11"/>
      <color theme="1"/>
      <name val="Calibri"/>
      <family val="2"/>
      <charset val="186"/>
      <scheme val="minor"/>
    </font>
    <font>
      <sz val="11"/>
      <color theme="1"/>
      <name val="Calibri"/>
      <family val="2"/>
      <scheme val="minor"/>
    </font>
    <font>
      <sz val="8"/>
      <color theme="1"/>
      <name val="Calibri"/>
      <family val="2"/>
      <charset val="186"/>
      <scheme val="minor"/>
    </font>
    <font>
      <sz val="9"/>
      <color theme="1"/>
      <name val="Calibri"/>
      <family val="2"/>
      <scheme val="minor"/>
    </font>
    <font>
      <sz val="9"/>
      <color theme="1"/>
      <name val="Calibri"/>
      <family val="2"/>
    </font>
    <font>
      <sz val="9"/>
      <name val="Calibri"/>
      <family val="2"/>
      <scheme val="minor"/>
    </font>
    <font>
      <b/>
      <sz val="9"/>
      <color rgb="FF000000"/>
      <name val="Calibri"/>
      <family val="2"/>
      <scheme val="minor"/>
    </font>
    <font>
      <sz val="9"/>
      <color rgb="FF000000"/>
      <name val="Calibri"/>
      <family val="2"/>
      <scheme val="minor"/>
    </font>
    <font>
      <b/>
      <sz val="9"/>
      <color theme="1"/>
      <name val="Calibri"/>
      <family val="2"/>
      <scheme val="minor"/>
    </font>
    <font>
      <sz val="9"/>
      <name val="Calibri"/>
      <family val="2"/>
    </font>
    <font>
      <sz val="10"/>
      <name val="Calibri"/>
      <family val="2"/>
      <charset val="186"/>
      <scheme val="minor"/>
    </font>
    <font>
      <sz val="8"/>
      <color theme="1"/>
      <name val="Calibri"/>
      <family val="2"/>
      <scheme val="minor"/>
    </font>
    <font>
      <sz val="8"/>
      <name val="Calibri"/>
      <family val="2"/>
      <scheme val="minor"/>
    </font>
    <font>
      <sz val="8"/>
      <color rgb="FF000000"/>
      <name val="Calibri"/>
      <family val="2"/>
      <scheme val="minor"/>
    </font>
    <font>
      <b/>
      <sz val="9"/>
      <name val="Calibri"/>
      <family val="2"/>
      <scheme val="minor"/>
    </font>
    <font>
      <i/>
      <sz val="9"/>
      <color rgb="FF000000"/>
      <name val="Calibri"/>
      <family val="2"/>
      <scheme val="minor"/>
    </font>
    <font>
      <sz val="8"/>
      <color rgb="FF000000"/>
      <name val="Calibri"/>
      <family val="2"/>
      <charset val="186"/>
      <scheme val="minor"/>
    </font>
    <font>
      <sz val="8"/>
      <name val="Calibri"/>
      <family val="2"/>
      <charset val="186"/>
      <scheme val="minor"/>
    </font>
    <font>
      <sz val="8"/>
      <color rgb="FF000000"/>
      <name val="Calibri"/>
      <family val="2"/>
    </font>
    <font>
      <sz val="11"/>
      <color rgb="FF000000"/>
      <name val="Calibri"/>
      <family val="2"/>
      <charset val="186"/>
    </font>
    <font>
      <b/>
      <sz val="9"/>
      <color theme="1"/>
      <name val="Calibri"/>
      <family val="2"/>
    </font>
    <font>
      <b/>
      <sz val="9"/>
      <name val="Calibri"/>
      <family val="2"/>
    </font>
    <font>
      <b/>
      <sz val="9"/>
      <color rgb="FF000000"/>
      <name val="Calibri"/>
      <family val="2"/>
    </font>
    <font>
      <b/>
      <i/>
      <sz val="9"/>
      <color rgb="FF000000"/>
      <name val="Calibri"/>
      <family val="2"/>
      <scheme val="minor"/>
    </font>
    <font>
      <sz val="9"/>
      <color rgb="FF000000"/>
      <name val="Calibri"/>
      <family val="2"/>
    </font>
    <font>
      <sz val="10"/>
      <color theme="1"/>
      <name val="Calibri"/>
      <family val="2"/>
      <scheme val="minor"/>
    </font>
    <font>
      <b/>
      <sz val="10"/>
      <color theme="1"/>
      <name val="Calibri"/>
      <family val="2"/>
      <scheme val="minor"/>
    </font>
    <font>
      <sz val="11"/>
      <color rgb="FFFF0000"/>
      <name val="Calibri"/>
      <family val="2"/>
      <charset val="186"/>
      <scheme val="minor"/>
    </font>
    <font>
      <sz val="9"/>
      <color rgb="FFFF0000"/>
      <name val="Calibri"/>
      <family val="2"/>
      <charset val="186"/>
      <scheme val="minor"/>
    </font>
    <font>
      <sz val="8"/>
      <color theme="1"/>
      <name val="Calibri"/>
      <family val="2"/>
      <charset val="186"/>
    </font>
    <font>
      <b/>
      <sz val="12"/>
      <color theme="4"/>
      <name val="Calibri"/>
      <family val="2"/>
      <scheme val="minor"/>
    </font>
    <font>
      <b/>
      <sz val="12"/>
      <color theme="4"/>
      <name val="Calibri"/>
      <family val="2"/>
      <charset val="186"/>
      <scheme val="minor"/>
    </font>
    <font>
      <i/>
      <sz val="11"/>
      <color theme="1"/>
      <name val="Calibri"/>
      <family val="2"/>
      <charset val="186"/>
      <scheme val="minor"/>
    </font>
    <font>
      <sz val="11"/>
      <name val="Calibri"/>
      <family val="2"/>
      <charset val="186"/>
      <scheme val="minor"/>
    </font>
    <font>
      <sz val="11"/>
      <name val="Calibri"/>
      <family val="2"/>
      <scheme val="minor"/>
    </font>
    <font>
      <b/>
      <sz val="11"/>
      <name val="Calibri"/>
      <family val="2"/>
      <scheme val="minor"/>
    </font>
    <font>
      <b/>
      <sz val="11"/>
      <name val="Calibri"/>
      <family val="2"/>
      <charset val="186"/>
      <scheme val="minor"/>
    </font>
    <font>
      <b/>
      <vertAlign val="superscript"/>
      <sz val="11"/>
      <name val="Calibri"/>
      <family val="2"/>
      <scheme val="minor"/>
    </font>
    <font>
      <b/>
      <sz val="10"/>
      <name val="Calibri"/>
      <family val="2"/>
      <scheme val="minor"/>
    </font>
    <font>
      <b/>
      <vertAlign val="superscript"/>
      <sz val="10"/>
      <name val="Calibri"/>
      <family val="2"/>
      <scheme val="minor"/>
    </font>
    <font>
      <b/>
      <vertAlign val="superscript"/>
      <sz val="10"/>
      <color theme="1"/>
      <name val="Calibri"/>
      <family val="2"/>
      <scheme val="minor"/>
    </font>
    <font>
      <b/>
      <sz val="14"/>
      <color theme="4"/>
      <name val="Calibri"/>
      <family val="2"/>
      <scheme val="minor"/>
    </font>
    <font>
      <i/>
      <sz val="9"/>
      <color theme="1"/>
      <name val="Calibri"/>
      <family val="2"/>
      <charset val="186"/>
      <scheme val="minor"/>
    </font>
    <font>
      <sz val="9"/>
      <color rgb="FF7030A0"/>
      <name val="Calibri"/>
      <family val="2"/>
      <charset val="186"/>
      <scheme val="minor"/>
    </font>
    <font>
      <sz val="9"/>
      <color theme="0" tint="-0.34998626667073579"/>
      <name val="Calibri"/>
      <family val="2"/>
      <charset val="186"/>
      <scheme val="minor"/>
    </font>
    <font>
      <sz val="9"/>
      <color rgb="FFBFBFBF"/>
      <name val="Calibri"/>
      <family val="2"/>
      <charset val="186"/>
      <scheme val="minor"/>
    </font>
    <font>
      <i/>
      <sz val="9"/>
      <color rgb="FF000000"/>
      <name val="Calibri"/>
      <family val="2"/>
      <charset val="186"/>
      <scheme val="minor"/>
    </font>
    <font>
      <sz val="9"/>
      <color theme="1"/>
      <name val="Calibri"/>
      <family val="2"/>
      <charset val="186"/>
    </font>
    <font>
      <sz val="9"/>
      <color rgb="FF000000"/>
      <name val="Calibri"/>
      <family val="2"/>
      <charset val="186"/>
    </font>
    <font>
      <sz val="9"/>
      <color rgb="FFFFC000"/>
      <name val="Calibri"/>
      <family val="2"/>
      <charset val="186"/>
      <scheme val="minor"/>
    </font>
    <font>
      <i/>
      <sz val="9"/>
      <name val="Calibri"/>
      <family val="2"/>
      <charset val="186"/>
      <scheme val="minor"/>
    </font>
    <font>
      <b/>
      <vertAlign val="superscript"/>
      <sz val="11"/>
      <name val="Calibri"/>
      <family val="2"/>
      <charset val="186"/>
      <scheme val="minor"/>
    </font>
    <font>
      <b/>
      <sz val="14"/>
      <color theme="4"/>
      <name val="Calibri"/>
      <family val="2"/>
      <charset val="186"/>
      <scheme val="minor"/>
    </font>
    <font>
      <b/>
      <vertAlign val="superscript"/>
      <sz val="11"/>
      <color theme="1"/>
      <name val="Calibri"/>
      <family val="2"/>
      <charset val="186"/>
      <scheme val="minor"/>
    </font>
    <font>
      <sz val="9"/>
      <color theme="4"/>
      <name val="Calibri"/>
      <family val="2"/>
      <charset val="186"/>
      <scheme val="minor"/>
    </font>
    <font>
      <b/>
      <sz val="10"/>
      <color rgb="FF000000"/>
      <name val="Calibri"/>
      <family val="2"/>
      <charset val="186"/>
      <scheme val="minor"/>
    </font>
    <font>
      <sz val="10"/>
      <color rgb="FF000000"/>
      <name val="Calibri"/>
      <family val="2"/>
      <charset val="186"/>
      <scheme val="minor"/>
    </font>
    <font>
      <sz val="10"/>
      <name val="Calibri"/>
      <family val="2"/>
      <charset val="186"/>
    </font>
    <font>
      <b/>
      <sz val="10"/>
      <color theme="1"/>
      <name val="Calibri"/>
      <family val="2"/>
      <charset val="186"/>
    </font>
    <font>
      <b/>
      <sz val="11"/>
      <color theme="4"/>
      <name val="Calibri"/>
      <family val="2"/>
      <scheme val="minor"/>
    </font>
    <font>
      <sz val="11"/>
      <color theme="4"/>
      <name val="Calibri"/>
      <family val="2"/>
      <scheme val="minor"/>
    </font>
    <font>
      <sz val="10"/>
      <color rgb="FF000000"/>
      <name val="Calibri"/>
      <family val="2"/>
      <scheme val="minor"/>
    </font>
    <font>
      <sz val="11"/>
      <color rgb="FF000000"/>
      <name val="Arial"/>
      <family val="2"/>
    </font>
    <font>
      <sz val="10"/>
      <name val="Calibri"/>
      <family val="2"/>
      <scheme val="minor"/>
    </font>
  </fonts>
  <fills count="17">
    <fill>
      <patternFill patternType="none"/>
    </fill>
    <fill>
      <patternFill patternType="gray125"/>
    </fill>
    <fill>
      <patternFill patternType="solid">
        <fgColor rgb="FFFFC000"/>
        <bgColor indexed="64"/>
      </patternFill>
    </fill>
    <fill>
      <patternFill patternType="solid">
        <fgColor theme="7"/>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bgColor indexed="64"/>
      </patternFill>
    </fill>
    <fill>
      <patternFill patternType="solid">
        <fgColor theme="2"/>
        <bgColor indexed="64"/>
      </patternFill>
    </fill>
    <fill>
      <patternFill patternType="solid">
        <fgColor theme="0"/>
        <bgColor indexed="64"/>
      </patternFill>
    </fill>
    <fill>
      <patternFill patternType="solid">
        <fgColor rgb="FFE28A8A"/>
        <bgColor indexed="64"/>
      </patternFill>
    </fill>
    <fill>
      <patternFill patternType="solid">
        <fgColor rgb="FFFFFF99"/>
        <bgColor indexed="64"/>
      </patternFill>
    </fill>
    <fill>
      <patternFill patternType="solid">
        <fgColor theme="9" tint="0.59999389629810485"/>
        <bgColor indexed="64"/>
      </patternFill>
    </fill>
    <fill>
      <patternFill patternType="solid">
        <fgColor rgb="FFE08484"/>
        <bgColor indexed="64"/>
      </patternFill>
    </fill>
    <fill>
      <patternFill patternType="solid">
        <fgColor rgb="FFC6E0B4"/>
        <bgColor indexed="64"/>
      </patternFill>
    </fill>
    <fill>
      <patternFill patternType="solid">
        <fgColor theme="7"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13">
    <xf numFmtId="0" fontId="0" fillId="0" borderId="0"/>
    <xf numFmtId="9" fontId="1" fillId="0" borderId="0" applyFont="0" applyFill="0" applyBorder="0" applyAlignment="0" applyProtection="0"/>
    <xf numFmtId="0" fontId="12" fillId="0" borderId="0"/>
    <xf numFmtId="0" fontId="1" fillId="0" borderId="0"/>
    <xf numFmtId="0" fontId="30" fillId="0" borderId="0"/>
    <xf numFmtId="9"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43" fontId="12" fillId="0" borderId="0" applyFont="0" applyFill="0" applyBorder="0" applyAlignment="0" applyProtection="0"/>
    <xf numFmtId="0" fontId="72" fillId="0" borderId="0"/>
    <xf numFmtId="0" fontId="1" fillId="0" borderId="0"/>
  </cellStyleXfs>
  <cellXfs count="659">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0" xfId="0" applyFont="1"/>
    <xf numFmtId="0" fontId="2"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3" borderId="1" xfId="0" applyFont="1" applyFill="1" applyBorder="1" applyAlignment="1">
      <alignment horizontal="left" vertical="center" wrapText="1"/>
    </xf>
    <xf numFmtId="0" fontId="18" fillId="0" borderId="1" xfId="0" applyFont="1" applyBorder="1" applyAlignment="1">
      <alignment horizontal="center" vertical="center"/>
    </xf>
    <xf numFmtId="0" fontId="16" fillId="0" borderId="1" xfId="0" applyFont="1" applyBorder="1" applyAlignment="1">
      <alignment horizontal="center" vertical="center"/>
    </xf>
    <xf numFmtId="0" fontId="8" fillId="0" borderId="0" xfId="0" applyFont="1" applyAlignment="1">
      <alignment horizontal="left"/>
    </xf>
    <xf numFmtId="0" fontId="9" fillId="0" borderId="0" xfId="0" applyFont="1"/>
    <xf numFmtId="0" fontId="9" fillId="0" borderId="0" xfId="0" applyFont="1" applyAlignment="1">
      <alignment vertical="center" wrapText="1"/>
    </xf>
    <xf numFmtId="9" fontId="14" fillId="0" borderId="1" xfId="1" applyFont="1" applyFill="1" applyBorder="1" applyAlignment="1">
      <alignment horizontal="center" vertical="center" wrapText="1"/>
    </xf>
    <xf numFmtId="0" fontId="14" fillId="0" borderId="0" xfId="0" applyFont="1"/>
    <xf numFmtId="0" fontId="16" fillId="0" borderId="1" xfId="0" applyFont="1" applyBorder="1" applyAlignment="1">
      <alignment horizontal="left" vertical="center"/>
    </xf>
    <xf numFmtId="1" fontId="14" fillId="0" borderId="1" xfId="0" applyNumberFormat="1" applyFont="1" applyBorder="1" applyAlignment="1">
      <alignment horizontal="right" vertical="center"/>
    </xf>
    <xf numFmtId="0" fontId="14" fillId="0" borderId="1" xfId="0" applyFont="1" applyBorder="1" applyAlignment="1">
      <alignment horizontal="left" vertical="top"/>
    </xf>
    <xf numFmtId="0" fontId="14" fillId="0" borderId="1" xfId="0" applyFont="1" applyBorder="1" applyAlignment="1">
      <alignment vertical="center"/>
    </xf>
    <xf numFmtId="0" fontId="23" fillId="0" borderId="1" xfId="0" applyFont="1" applyBorder="1" applyAlignment="1">
      <alignment horizontal="center" vertical="center"/>
    </xf>
    <xf numFmtId="0" fontId="22" fillId="0" borderId="0" xfId="0" applyFont="1"/>
    <xf numFmtId="0" fontId="13" fillId="0" borderId="0" xfId="0" applyFont="1"/>
    <xf numFmtId="0" fontId="23" fillId="0" borderId="0" xfId="0" applyFont="1" applyAlignment="1">
      <alignment horizontal="center" vertical="center"/>
    </xf>
    <xf numFmtId="0" fontId="13" fillId="0" borderId="0" xfId="0" applyFont="1" applyAlignment="1">
      <alignment horizontal="center"/>
    </xf>
    <xf numFmtId="0" fontId="22" fillId="0" borderId="0" xfId="0" applyFont="1" applyAlignment="1">
      <alignment horizontal="center" vertical="center" wrapText="1"/>
    </xf>
    <xf numFmtId="0" fontId="14" fillId="2" borderId="1" xfId="0" applyFont="1" applyFill="1" applyBorder="1" applyAlignment="1">
      <alignment horizontal="left" vertical="top" wrapText="1"/>
    </xf>
    <xf numFmtId="9" fontId="16" fillId="2" borderId="1" xfId="0" applyNumberFormat="1" applyFont="1" applyFill="1" applyBorder="1" applyAlignment="1">
      <alignment horizontal="left" vertical="top" wrapText="1"/>
    </xf>
    <xf numFmtId="0" fontId="14" fillId="2" borderId="1" xfId="0" applyFont="1" applyFill="1" applyBorder="1" applyAlignment="1">
      <alignment horizontal="left" wrapText="1"/>
    </xf>
    <xf numFmtId="0" fontId="2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1" fontId="16" fillId="0" borderId="1" xfId="0" applyNumberFormat="1" applyFont="1" applyBorder="1" applyAlignment="1">
      <alignment horizontal="right" vertical="center" wrapText="1"/>
    </xf>
    <xf numFmtId="0" fontId="14" fillId="0" borderId="1" xfId="0" applyFont="1" applyBorder="1" applyAlignment="1">
      <alignment horizontal="left"/>
    </xf>
    <xf numFmtId="1" fontId="25" fillId="0" borderId="1" xfId="0" applyNumberFormat="1" applyFont="1" applyBorder="1" applyAlignment="1">
      <alignment horizontal="right" vertical="center" wrapText="1"/>
    </xf>
    <xf numFmtId="0" fontId="16" fillId="2" borderId="1" xfId="0" applyFont="1" applyFill="1" applyBorder="1" applyAlignment="1">
      <alignment horizontal="left" vertical="top" wrapText="1"/>
    </xf>
    <xf numFmtId="0" fontId="8" fillId="0" borderId="0" xfId="0" applyFont="1" applyAlignment="1">
      <alignmen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wrapText="1"/>
    </xf>
    <xf numFmtId="0" fontId="19"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wrapText="1"/>
    </xf>
    <xf numFmtId="0" fontId="17" fillId="0" borderId="1" xfId="0" applyFont="1" applyBorder="1" applyAlignment="1">
      <alignment horizontal="left" vertical="center" wrapText="1"/>
    </xf>
    <xf numFmtId="0" fontId="31" fillId="0" borderId="1" xfId="0" applyFont="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left" wrapText="1"/>
    </xf>
    <xf numFmtId="0" fontId="17" fillId="0" borderId="1" xfId="0" applyFont="1" applyBorder="1" applyAlignment="1">
      <alignment horizontal="left"/>
    </xf>
    <xf numFmtId="0" fontId="19" fillId="0" borderId="1" xfId="0" applyFont="1" applyBorder="1" applyAlignment="1">
      <alignment horizontal="left"/>
    </xf>
    <xf numFmtId="0" fontId="17" fillId="0" borderId="1" xfId="0" applyFont="1" applyBorder="1" applyAlignment="1">
      <alignment horizontal="left" wrapText="1"/>
    </xf>
    <xf numFmtId="0" fontId="25" fillId="0" borderId="1" xfId="0" applyFont="1" applyBorder="1" applyAlignment="1">
      <alignment horizontal="left" vertical="center"/>
    </xf>
    <xf numFmtId="0" fontId="25" fillId="0" borderId="1" xfId="0" applyFont="1" applyBorder="1" applyAlignment="1">
      <alignment horizontal="left" vertical="top"/>
    </xf>
    <xf numFmtId="0" fontId="25" fillId="0" borderId="1" xfId="0" applyFont="1" applyBorder="1" applyAlignment="1">
      <alignment horizontal="left" vertical="top" wrapText="1"/>
    </xf>
    <xf numFmtId="0" fontId="19" fillId="0" borderId="1" xfId="0" applyFont="1" applyBorder="1" applyAlignment="1">
      <alignment horizontal="left" vertical="top"/>
    </xf>
    <xf numFmtId="0" fontId="32" fillId="0" borderId="1" xfId="0" applyFont="1" applyBorder="1" applyAlignment="1">
      <alignment horizontal="left" vertical="center" wrapText="1"/>
    </xf>
    <xf numFmtId="0" fontId="25" fillId="0" borderId="1" xfId="0" applyFont="1" applyBorder="1" applyAlignment="1">
      <alignment horizontal="left"/>
    </xf>
    <xf numFmtId="0" fontId="33" fillId="0" borderId="1" xfId="0" applyFont="1" applyBorder="1" applyAlignment="1">
      <alignment horizontal="left" vertical="center" wrapText="1"/>
    </xf>
    <xf numFmtId="0" fontId="25" fillId="0" borderId="1" xfId="3" applyFont="1" applyBorder="1" applyAlignment="1">
      <alignment horizontal="left" vertical="center" wrapText="1"/>
    </xf>
    <xf numFmtId="0" fontId="19" fillId="0" borderId="1" xfId="3" applyFont="1" applyBorder="1" applyAlignment="1">
      <alignment horizontal="left" vertical="center" wrapText="1"/>
    </xf>
    <xf numFmtId="0" fontId="19" fillId="0" borderId="1" xfId="3" applyFont="1" applyBorder="1" applyAlignment="1">
      <alignment horizontal="left" vertical="center"/>
    </xf>
    <xf numFmtId="0" fontId="25" fillId="0" borderId="1" xfId="3" applyFont="1" applyBorder="1" applyAlignment="1">
      <alignment horizontal="left" vertical="center"/>
    </xf>
    <xf numFmtId="0" fontId="19" fillId="0" borderId="0" xfId="0" applyFont="1" applyAlignment="1">
      <alignment horizontal="left"/>
    </xf>
    <xf numFmtId="0" fontId="14" fillId="0" borderId="0" xfId="0" applyFont="1" applyAlignment="1">
      <alignment horizontal="left"/>
    </xf>
    <xf numFmtId="0" fontId="1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0" fillId="0" borderId="1" xfId="0" applyFont="1" applyBorder="1" applyAlignment="1">
      <alignment horizontal="center" vertical="center" wrapText="1"/>
    </xf>
    <xf numFmtId="1" fontId="19" fillId="0" borderId="1" xfId="0" applyNumberFormat="1" applyFont="1" applyBorder="1" applyAlignment="1">
      <alignment horizontal="right" vertical="center"/>
    </xf>
    <xf numFmtId="0" fontId="18" fillId="0" borderId="1" xfId="0" applyFont="1" applyBorder="1" applyAlignment="1">
      <alignment horizontal="left" vertical="center"/>
    </xf>
    <xf numFmtId="0" fontId="19" fillId="0" borderId="0" xfId="0" applyFont="1"/>
    <xf numFmtId="0" fontId="18" fillId="2" borderId="1" xfId="0" applyFont="1" applyFill="1" applyBorder="1" applyAlignment="1">
      <alignment horizontal="left" vertical="top" wrapText="1"/>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0" borderId="1" xfId="3" applyFont="1" applyBorder="1" applyAlignment="1">
      <alignment horizontal="left" vertical="center"/>
    </xf>
    <xf numFmtId="0" fontId="14" fillId="0" borderId="0" xfId="0" applyFont="1" applyAlignment="1">
      <alignment horizontal="left" vertical="center"/>
    </xf>
    <xf numFmtId="0" fontId="3" fillId="0" borderId="1" xfId="0" applyFont="1" applyBorder="1" applyAlignment="1">
      <alignment horizontal="center" vertical="center"/>
    </xf>
    <xf numFmtId="0" fontId="22" fillId="0" borderId="1" xfId="0" applyFont="1" applyBorder="1" applyAlignment="1">
      <alignment horizontal="left"/>
    </xf>
    <xf numFmtId="0" fontId="19" fillId="0" borderId="0" xfId="0" applyFont="1" applyAlignment="1">
      <alignment horizontal="center"/>
    </xf>
    <xf numFmtId="0" fontId="14" fillId="0" borderId="0" xfId="0" applyFont="1" applyAlignment="1">
      <alignment wrapText="1"/>
    </xf>
    <xf numFmtId="0" fontId="16" fillId="0" borderId="0" xfId="0" applyFont="1" applyAlignment="1">
      <alignment vertical="center" wrapText="1"/>
    </xf>
    <xf numFmtId="0" fontId="20" fillId="0" borderId="1" xfId="0" applyFont="1" applyBorder="1" applyAlignment="1">
      <alignment horizontal="center" vertical="center"/>
    </xf>
    <xf numFmtId="0" fontId="36" fillId="0" borderId="0" xfId="0" applyFont="1"/>
    <xf numFmtId="0" fontId="14" fillId="0" borderId="0" xfId="0" applyFont="1" applyAlignment="1">
      <alignment vertical="center"/>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9" fillId="0" borderId="1" xfId="0" applyFont="1" applyBorder="1" applyAlignment="1">
      <alignment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9" fillId="0" borderId="1" xfId="0" applyFont="1" applyBorder="1" applyAlignment="1">
      <alignment vertical="center" wrapText="1"/>
    </xf>
    <xf numFmtId="0" fontId="24" fillId="0" borderId="1" xfId="0" applyFont="1" applyBorder="1" applyAlignment="1">
      <alignment horizontal="left" vertical="center"/>
    </xf>
    <xf numFmtId="0" fontId="14" fillId="0" borderId="0" xfId="0" applyFont="1" applyAlignment="1">
      <alignment horizontal="center" vertical="center"/>
    </xf>
    <xf numFmtId="0" fontId="26" fillId="0" borderId="23" xfId="0" applyFont="1" applyBorder="1"/>
    <xf numFmtId="0" fontId="26" fillId="0" borderId="24" xfId="0" applyFont="1" applyBorder="1"/>
    <xf numFmtId="0" fontId="26" fillId="0" borderId="24" xfId="0" applyFont="1" applyBorder="1" applyAlignment="1">
      <alignment horizontal="center"/>
    </xf>
    <xf numFmtId="0" fontId="14" fillId="0" borderId="24" xfId="0" applyFont="1" applyBorder="1"/>
    <xf numFmtId="0" fontId="21" fillId="0" borderId="0" xfId="0" applyFont="1" applyAlignment="1">
      <alignment vertical="top" wrapText="1"/>
    </xf>
    <xf numFmtId="0" fontId="8" fillId="0" borderId="0" xfId="0" applyFont="1" applyAlignment="1">
      <alignment horizontal="left" vertical="center"/>
    </xf>
    <xf numFmtId="0" fontId="39" fillId="0" borderId="0" xfId="0" applyFont="1"/>
    <xf numFmtId="0" fontId="2" fillId="0" borderId="0" xfId="0" applyFont="1"/>
    <xf numFmtId="0" fontId="21" fillId="0" borderId="0" xfId="0" applyFont="1" applyAlignment="1">
      <alignment horizontal="center"/>
    </xf>
    <xf numFmtId="0" fontId="27" fillId="0" borderId="0" xfId="0" applyFont="1" applyAlignment="1">
      <alignment horizontal="justify" vertical="center"/>
    </xf>
    <xf numFmtId="0" fontId="0" fillId="0" borderId="0" xfId="0" applyAlignment="1">
      <alignment wrapText="1"/>
    </xf>
    <xf numFmtId="0" fontId="0" fillId="0" borderId="0" xfId="0" applyAlignment="1">
      <alignment horizontal="left"/>
    </xf>
    <xf numFmtId="1" fontId="14"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27" fillId="0" borderId="1" xfId="0" applyFont="1" applyBorder="1" applyAlignment="1">
      <alignment horizontal="center" vertical="center" wrapText="1"/>
    </xf>
    <xf numFmtId="9" fontId="13" fillId="0" borderId="1" xfId="1" applyFont="1" applyFill="1" applyBorder="1" applyAlignment="1">
      <alignment horizontal="center" vertical="center" wrapText="1"/>
    </xf>
    <xf numFmtId="0" fontId="40" fillId="0" borderId="1" xfId="0" applyFont="1" applyBorder="1" applyAlignment="1">
      <alignment horizontal="center" vertical="center" wrapText="1"/>
    </xf>
    <xf numFmtId="0" fontId="43" fillId="0" borderId="0" xfId="0" applyFont="1"/>
    <xf numFmtId="0" fontId="0" fillId="0" borderId="1" xfId="0" applyBorder="1" applyAlignment="1">
      <alignment horizontal="center"/>
    </xf>
    <xf numFmtId="0" fontId="44" fillId="0" borderId="1" xfId="0" applyFont="1" applyBorder="1" applyAlignment="1">
      <alignment horizontal="center"/>
    </xf>
    <xf numFmtId="0" fontId="44" fillId="0" borderId="1" xfId="0" applyFont="1" applyBorder="1" applyAlignment="1">
      <alignment horizontal="center" wrapText="1"/>
    </xf>
    <xf numFmtId="0" fontId="44" fillId="0" borderId="1" xfId="0" applyFont="1" applyBorder="1" applyAlignment="1">
      <alignment horizontal="center" vertical="top" wrapText="1"/>
    </xf>
    <xf numFmtId="0" fontId="0" fillId="0" borderId="0" xfId="0" applyAlignment="1">
      <alignment vertical="center"/>
    </xf>
    <xf numFmtId="0" fontId="12" fillId="0" borderId="0" xfId="3" applyFont="1" applyAlignment="1">
      <alignment vertical="center" wrapText="1"/>
    </xf>
    <xf numFmtId="0" fontId="44" fillId="0" borderId="0" xfId="0" applyFont="1" applyAlignment="1">
      <alignment vertical="center"/>
    </xf>
    <xf numFmtId="0" fontId="45" fillId="0" borderId="0" xfId="0" applyFont="1" applyAlignment="1">
      <alignment vertical="center"/>
    </xf>
    <xf numFmtId="0" fontId="16" fillId="5" borderId="1" xfId="0" applyFont="1" applyFill="1" applyBorder="1" applyAlignment="1">
      <alignment vertical="center" wrapText="1"/>
    </xf>
    <xf numFmtId="0" fontId="12" fillId="2" borderId="0" xfId="0" applyFont="1" applyFill="1" applyAlignment="1">
      <alignment vertical="center"/>
    </xf>
    <xf numFmtId="0" fontId="45" fillId="5" borderId="0" xfId="0" applyFont="1" applyFill="1" applyAlignment="1">
      <alignment vertical="center"/>
    </xf>
    <xf numFmtId="0" fontId="42" fillId="0" borderId="0" xfId="0" applyFont="1" applyAlignment="1">
      <alignment vertical="center"/>
    </xf>
    <xf numFmtId="0" fontId="21" fillId="0" borderId="0" xfId="0" applyFont="1"/>
    <xf numFmtId="0" fontId="38" fillId="0" borderId="0" xfId="0" applyFont="1"/>
    <xf numFmtId="0" fontId="44" fillId="0" borderId="0" xfId="0" applyFont="1" applyAlignment="1">
      <alignment horizontal="justify" vertical="center"/>
    </xf>
    <xf numFmtId="0" fontId="46"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12" fillId="0" borderId="0" xfId="0" applyFont="1"/>
    <xf numFmtId="0" fontId="44" fillId="0" borderId="0" xfId="0" applyFont="1"/>
    <xf numFmtId="0" fontId="10" fillId="0" borderId="0" xfId="0" applyFont="1" applyAlignment="1">
      <alignment vertical="center"/>
    </xf>
    <xf numFmtId="0" fontId="18" fillId="0" borderId="1" xfId="0" applyFont="1" applyBorder="1" applyAlignment="1">
      <alignment horizontal="left"/>
    </xf>
    <xf numFmtId="1" fontId="14" fillId="0" borderId="3" xfId="0" applyNumberFormat="1" applyFont="1" applyBorder="1" applyAlignment="1">
      <alignment horizontal="center" vertical="center"/>
    </xf>
    <xf numFmtId="0" fontId="36" fillId="0" borderId="1" xfId="0" applyFont="1" applyBorder="1" applyAlignment="1">
      <alignment horizontal="center" vertical="center" wrapText="1"/>
    </xf>
    <xf numFmtId="9" fontId="36" fillId="0" borderId="1" xfId="1" applyFont="1" applyFill="1" applyBorder="1" applyAlignment="1">
      <alignment horizontal="center" vertical="center" wrapText="1"/>
    </xf>
    <xf numFmtId="0" fontId="19" fillId="0" borderId="1" xfId="7" applyFont="1" applyBorder="1" applyAlignment="1">
      <alignment horizontal="left" vertical="top" wrapText="1"/>
    </xf>
    <xf numFmtId="0" fontId="14" fillId="0" borderId="1" xfId="9" applyFont="1" applyBorder="1" applyAlignment="1">
      <alignment horizontal="center" vertical="center"/>
    </xf>
    <xf numFmtId="0" fontId="19" fillId="0" borderId="1" xfId="7" applyFont="1" applyBorder="1" applyAlignment="1">
      <alignment vertical="top"/>
    </xf>
    <xf numFmtId="0" fontId="25" fillId="0" borderId="1" xfId="7" applyFont="1" applyBorder="1" applyAlignment="1">
      <alignment vertical="top"/>
    </xf>
    <xf numFmtId="0" fontId="14" fillId="0" borderId="3" xfId="9" applyFont="1" applyBorder="1" applyAlignment="1">
      <alignment horizontal="center" vertical="center"/>
    </xf>
    <xf numFmtId="0" fontId="25" fillId="0" borderId="1" xfId="7" applyFont="1" applyBorder="1" applyAlignment="1">
      <alignment horizontal="right" vertical="top"/>
    </xf>
    <xf numFmtId="0" fontId="25" fillId="0" borderId="1" xfId="7" applyFont="1" applyBorder="1" applyAlignment="1">
      <alignment horizontal="right" vertical="top" wrapText="1"/>
    </xf>
    <xf numFmtId="0" fontId="36" fillId="0" borderId="1" xfId="0" applyFont="1" applyBorder="1" applyAlignment="1">
      <alignment vertical="top" wrapText="1"/>
    </xf>
    <xf numFmtId="0" fontId="36" fillId="8" borderId="1" xfId="0" applyFont="1" applyFill="1" applyBorder="1" applyAlignment="1">
      <alignment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7" fillId="4" borderId="1" xfId="0" applyFont="1" applyFill="1" applyBorder="1" applyAlignment="1">
      <alignment horizontal="left" vertical="center" wrapText="1"/>
    </xf>
    <xf numFmtId="0" fontId="37" fillId="4" borderId="1" xfId="0" applyFont="1" applyFill="1" applyBorder="1" applyAlignment="1">
      <alignment horizontal="center" vertical="center" wrapText="1"/>
    </xf>
    <xf numFmtId="0" fontId="49" fillId="4" borderId="1" xfId="0" applyFont="1" applyFill="1" applyBorder="1" applyAlignment="1">
      <alignment horizontal="center" vertical="center" wrapText="1"/>
    </xf>
    <xf numFmtId="0" fontId="37" fillId="4" borderId="1" xfId="0" applyFont="1" applyFill="1" applyBorder="1" applyAlignment="1">
      <alignment horizontal="center" vertical="center"/>
    </xf>
    <xf numFmtId="0" fontId="52" fillId="0" borderId="0" xfId="0" applyFont="1" applyAlignment="1">
      <alignment vertical="center"/>
    </xf>
    <xf numFmtId="0" fontId="3" fillId="0" borderId="1" xfId="0" applyFont="1" applyBorder="1" applyAlignment="1">
      <alignment horizontal="center" vertical="center" wrapText="1"/>
    </xf>
    <xf numFmtId="0" fontId="52" fillId="0" borderId="0" xfId="0" applyFont="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2" fillId="0" borderId="1" xfId="0" applyFont="1" applyBorder="1" applyAlignment="1">
      <alignment horizontal="left" vertical="top"/>
    </xf>
    <xf numFmtId="0" fontId="5" fillId="0" borderId="1" xfId="0" applyFont="1" applyBorder="1" applyAlignment="1">
      <alignment horizontal="left" vertical="top"/>
    </xf>
    <xf numFmtId="3" fontId="2" fillId="0" borderId="1" xfId="0" applyNumberFormat="1" applyFont="1" applyBorder="1" applyAlignment="1">
      <alignment horizontal="left" vertical="top"/>
    </xf>
    <xf numFmtId="0" fontId="15" fillId="0" borderId="1" xfId="0" applyFont="1" applyBorder="1" applyAlignment="1">
      <alignment horizontal="left" vertical="center"/>
    </xf>
    <xf numFmtId="0" fontId="23" fillId="0" borderId="1" xfId="0" applyFont="1" applyBorder="1" applyAlignment="1">
      <alignment horizontal="left" vertical="top"/>
    </xf>
    <xf numFmtId="0" fontId="22" fillId="0" borderId="1" xfId="0" applyFont="1" applyBorder="1" applyAlignment="1">
      <alignment horizontal="left" vertical="top"/>
    </xf>
    <xf numFmtId="0" fontId="23" fillId="0" borderId="1" xfId="0" applyFont="1" applyBorder="1" applyAlignment="1">
      <alignment horizontal="left" vertical="center"/>
    </xf>
    <xf numFmtId="0" fontId="23" fillId="0" borderId="1" xfId="2" applyFont="1" applyBorder="1" applyAlignment="1">
      <alignment horizontal="left" vertical="top"/>
    </xf>
    <xf numFmtId="0" fontId="22" fillId="0" borderId="1" xfId="0" applyFont="1" applyBorder="1" applyAlignment="1">
      <alignment horizontal="left" vertical="center"/>
    </xf>
    <xf numFmtId="0" fontId="27" fillId="0" borderId="1" xfId="0" applyFont="1" applyBorder="1" applyAlignment="1">
      <alignment horizontal="left"/>
    </xf>
    <xf numFmtId="0" fontId="13" fillId="0" borderId="1" xfId="3" applyFont="1" applyBorder="1" applyAlignment="1">
      <alignment horizontal="left" vertical="center"/>
    </xf>
    <xf numFmtId="0" fontId="22" fillId="0" borderId="1" xfId="3" applyFont="1" applyBorder="1" applyAlignment="1">
      <alignment horizontal="left" vertical="center"/>
    </xf>
    <xf numFmtId="1" fontId="2" fillId="0" borderId="1" xfId="0" applyNumberFormat="1" applyFont="1" applyBorder="1" applyAlignment="1">
      <alignment horizontal="right" vertical="center"/>
    </xf>
    <xf numFmtId="1" fontId="3" fillId="0" borderId="1" xfId="0" applyNumberFormat="1" applyFont="1" applyBorder="1" applyAlignment="1">
      <alignment horizontal="right" vertical="center" wrapText="1"/>
    </xf>
    <xf numFmtId="0" fontId="2" fillId="0" borderId="1" xfId="0" applyFont="1" applyBorder="1" applyAlignment="1">
      <alignment horizontal="right" vertical="center"/>
    </xf>
    <xf numFmtId="1"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53" fillId="0" borderId="1" xfId="0" applyNumberFormat="1" applyFont="1" applyBorder="1" applyAlignment="1">
      <alignment horizontal="center" vertical="center"/>
    </xf>
    <xf numFmtId="1" fontId="2" fillId="0" borderId="1" xfId="1"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5" fillId="0" borderId="1" xfId="0" applyFont="1" applyBorder="1" applyAlignment="1">
      <alignment horizontal="center" vertical="center"/>
    </xf>
    <xf numFmtId="0" fontId="54" fillId="0" borderId="1" xfId="0" applyFont="1" applyBorder="1" applyAlignment="1">
      <alignment horizontal="center" vertical="center"/>
    </xf>
    <xf numFmtId="1" fontId="3" fillId="0" borderId="1" xfId="0" applyNumberFormat="1" applyFont="1" applyBorder="1" applyAlignment="1">
      <alignment horizontal="center" vertical="center"/>
    </xf>
    <xf numFmtId="1" fontId="55" fillId="0" borderId="1" xfId="0" applyNumberFormat="1" applyFont="1" applyBorder="1" applyAlignment="1">
      <alignment horizontal="center" vertical="center"/>
    </xf>
    <xf numFmtId="0" fontId="2" fillId="0" borderId="1" xfId="0" applyFont="1" applyBorder="1" applyAlignment="1">
      <alignment horizontal="center"/>
    </xf>
    <xf numFmtId="0" fontId="56" fillId="0" borderId="1" xfId="0" applyFont="1" applyBorder="1" applyAlignment="1">
      <alignment horizontal="center" vertical="center"/>
    </xf>
    <xf numFmtId="0" fontId="56" fillId="0" borderId="1" xfId="0" applyFont="1" applyBorder="1" applyAlignment="1">
      <alignment horizontal="center" vertical="center" wrapText="1"/>
    </xf>
    <xf numFmtId="0" fontId="57"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8"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2" fillId="0" borderId="1" xfId="0" applyFont="1" applyBorder="1" applyAlignment="1">
      <alignment vertical="center" wrapText="1"/>
    </xf>
    <xf numFmtId="0" fontId="5" fillId="0" borderId="1" xfId="0" applyFont="1" applyBorder="1" applyAlignment="1">
      <alignment vertical="center" wrapText="1"/>
    </xf>
    <xf numFmtId="1" fontId="3" fillId="0" borderId="1" xfId="3" applyNumberFormat="1" applyFont="1" applyBorder="1" applyAlignment="1">
      <alignment horizontal="center" vertical="center"/>
    </xf>
    <xf numFmtId="1" fontId="3" fillId="0" borderId="1" xfId="5" applyNumberFormat="1" applyFont="1" applyBorder="1" applyAlignment="1">
      <alignment horizontal="center" vertical="center"/>
    </xf>
    <xf numFmtId="1" fontId="2" fillId="0" borderId="1" xfId="5" applyNumberFormat="1" applyFont="1" applyFill="1" applyBorder="1" applyAlignment="1">
      <alignment horizontal="center" vertical="center"/>
    </xf>
    <xf numFmtId="1" fontId="2" fillId="0" borderId="1" xfId="3" applyNumberFormat="1" applyFont="1" applyBorder="1" applyAlignment="1">
      <alignment horizontal="center" vertical="center"/>
    </xf>
    <xf numFmtId="0" fontId="2" fillId="0" borderId="1" xfId="3" applyFont="1" applyBorder="1" applyAlignment="1">
      <alignment horizontal="center" vertical="center"/>
    </xf>
    <xf numFmtId="1" fontId="60" fillId="0" borderId="1" xfId="3" applyNumberFormat="1" applyFont="1" applyBorder="1" applyAlignment="1">
      <alignment horizontal="center" vertical="center"/>
    </xf>
    <xf numFmtId="0" fontId="39" fillId="0" borderId="1" xfId="3" applyFont="1" applyBorder="1" applyAlignment="1">
      <alignment horizontal="left" vertical="center"/>
    </xf>
    <xf numFmtId="1" fontId="3" fillId="0" borderId="1" xfId="3" applyNumberFormat="1" applyFont="1" applyBorder="1" applyAlignment="1">
      <alignment horizontal="center" vertical="center" wrapText="1"/>
    </xf>
    <xf numFmtId="0" fontId="2" fillId="0" borderId="1" xfId="3" applyFont="1" applyBorder="1" applyAlignment="1">
      <alignment horizontal="center" vertical="center" wrapText="1"/>
    </xf>
    <xf numFmtId="0" fontId="2" fillId="0" borderId="1" xfId="3" applyFont="1" applyBorder="1" applyAlignment="1">
      <alignment vertical="center" wrapText="1"/>
    </xf>
    <xf numFmtId="0" fontId="3" fillId="0" borderId="1" xfId="3" applyFont="1" applyBorder="1" applyAlignment="1">
      <alignment horizontal="center" vertical="center"/>
    </xf>
    <xf numFmtId="2" fontId="60" fillId="0" borderId="1" xfId="3" applyNumberFormat="1" applyFont="1" applyBorder="1" applyAlignment="1">
      <alignment horizontal="center" vertical="center"/>
    </xf>
    <xf numFmtId="0" fontId="60" fillId="0" borderId="1" xfId="3" applyFont="1" applyBorder="1" applyAlignment="1">
      <alignment horizontal="center" vertical="center"/>
    </xf>
    <xf numFmtId="1" fontId="2" fillId="0" borderId="1" xfId="5" applyNumberFormat="1" applyFont="1" applyBorder="1" applyAlignment="1">
      <alignment horizontal="center" vertical="center"/>
    </xf>
    <xf numFmtId="0" fontId="2" fillId="0" borderId="1" xfId="0" applyFont="1" applyBorder="1"/>
    <xf numFmtId="1" fontId="2" fillId="0" borderId="1" xfId="8" applyNumberFormat="1" applyFont="1" applyBorder="1" applyAlignment="1">
      <alignment horizontal="right" vertical="center" wrapText="1"/>
    </xf>
    <xf numFmtId="0" fontId="2" fillId="0" borderId="5" xfId="8" applyFont="1" applyBorder="1" applyAlignment="1">
      <alignment horizontal="center" vertical="center" wrapText="1"/>
    </xf>
    <xf numFmtId="0" fontId="2" fillId="0" borderId="5" xfId="8" applyFont="1" applyBorder="1" applyAlignment="1">
      <alignment horizontal="left" vertical="center"/>
    </xf>
    <xf numFmtId="0" fontId="3" fillId="0" borderId="26" xfId="8" applyFont="1" applyBorder="1" applyAlignment="1">
      <alignment horizontal="center" vertical="center" wrapText="1"/>
    </xf>
    <xf numFmtId="0" fontId="2" fillId="0" borderId="6" xfId="8" applyFont="1" applyBorder="1" applyAlignment="1">
      <alignment horizontal="center" vertical="center" wrapText="1"/>
    </xf>
    <xf numFmtId="0" fontId="2" fillId="0" borderId="1" xfId="0" applyFont="1" applyBorder="1" applyAlignment="1">
      <alignment vertical="center"/>
    </xf>
    <xf numFmtId="0" fontId="2" fillId="0" borderId="16" xfId="0" applyFont="1" applyBorder="1"/>
    <xf numFmtId="0" fontId="0" fillId="0" borderId="1" xfId="0" applyBorder="1" applyAlignment="1">
      <alignment vertical="center"/>
    </xf>
    <xf numFmtId="0" fontId="11" fillId="0" borderId="0" xfId="0" applyFont="1"/>
    <xf numFmtId="0" fontId="0" fillId="0" borderId="1" xfId="0" applyBorder="1"/>
    <xf numFmtId="0" fontId="44" fillId="0" borderId="1" xfId="0" applyFont="1" applyBorder="1" applyAlignment="1">
      <alignment horizontal="left" vertical="top"/>
    </xf>
    <xf numFmtId="0" fontId="44" fillId="0" borderId="1" xfId="0" applyFont="1" applyBorder="1"/>
    <xf numFmtId="0" fontId="44" fillId="0" borderId="1" xfId="0" applyFont="1" applyBorder="1" applyAlignment="1">
      <alignment horizontal="left"/>
    </xf>
    <xf numFmtId="0" fontId="11" fillId="9" borderId="1" xfId="0" applyFont="1" applyFill="1" applyBorder="1" applyAlignment="1">
      <alignment horizontal="center" vertical="center" wrapText="1"/>
    </xf>
    <xf numFmtId="0" fontId="47" fillId="9" borderId="1" xfId="0" applyFont="1" applyFill="1" applyBorder="1" applyAlignment="1">
      <alignment horizontal="left" vertical="top" wrapText="1"/>
    </xf>
    <xf numFmtId="0" fontId="11" fillId="9" borderId="1" xfId="0" applyFont="1" applyFill="1" applyBorder="1" applyAlignment="1">
      <alignment horizontal="left" vertical="top" wrapText="1"/>
    </xf>
    <xf numFmtId="0" fontId="47" fillId="9" borderId="5" xfId="0" applyFont="1" applyFill="1" applyBorder="1" applyAlignment="1">
      <alignment vertical="center"/>
    </xf>
    <xf numFmtId="0" fontId="47" fillId="9" borderId="1" xfId="0" applyFont="1" applyFill="1" applyBorder="1" applyAlignment="1">
      <alignment vertical="center" wrapText="1"/>
    </xf>
    <xf numFmtId="0" fontId="21" fillId="0" borderId="1" xfId="0" applyFont="1" applyBorder="1" applyAlignment="1">
      <alignment horizontal="justify" vertical="center" wrapText="1"/>
    </xf>
    <xf numFmtId="0" fontId="21" fillId="0" borderId="1" xfId="0" applyFont="1" applyBorder="1" applyAlignment="1">
      <alignment horizontal="justify" vertical="center"/>
    </xf>
    <xf numFmtId="0" fontId="24" fillId="0" borderId="1" xfId="0" applyFont="1" applyBorder="1" applyAlignment="1">
      <alignment horizontal="left"/>
    </xf>
    <xf numFmtId="0" fontId="22" fillId="0" borderId="1" xfId="3" applyFont="1" applyBorder="1" applyAlignment="1">
      <alignment horizontal="left"/>
    </xf>
    <xf numFmtId="0" fontId="22" fillId="0" borderId="0" xfId="0" applyFont="1" applyAlignment="1">
      <alignment horizontal="left"/>
    </xf>
    <xf numFmtId="0" fontId="41" fillId="7" borderId="20" xfId="0" applyFont="1" applyFill="1" applyBorder="1" applyAlignment="1">
      <alignment vertical="center"/>
    </xf>
    <xf numFmtId="0" fontId="41" fillId="7" borderId="16" xfId="0" applyFont="1" applyFill="1" applyBorder="1" applyAlignment="1">
      <alignment vertical="center"/>
    </xf>
    <xf numFmtId="0" fontId="41" fillId="7" borderId="21" xfId="0" applyFont="1" applyFill="1" applyBorder="1" applyAlignment="1">
      <alignment vertical="center"/>
    </xf>
    <xf numFmtId="0" fontId="10" fillId="7"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4" xfId="0" applyFont="1" applyFill="1" applyBorder="1" applyAlignment="1">
      <alignment horizontal="center" vertical="center"/>
    </xf>
    <xf numFmtId="0" fontId="10" fillId="4" borderId="25" xfId="0" applyFont="1" applyFill="1" applyBorder="1" applyAlignment="1">
      <alignment horizontal="center" vertical="center"/>
    </xf>
    <xf numFmtId="0" fontId="41" fillId="7" borderId="20" xfId="0" applyFont="1" applyFill="1" applyBorder="1" applyAlignment="1">
      <alignment horizontal="center" vertical="center"/>
    </xf>
    <xf numFmtId="0" fontId="41" fillId="7" borderId="16" xfId="0" applyFont="1" applyFill="1" applyBorder="1" applyAlignment="1">
      <alignment horizontal="center" vertical="center"/>
    </xf>
    <xf numFmtId="0" fontId="41" fillId="7" borderId="21" xfId="0" applyFont="1" applyFill="1" applyBorder="1" applyAlignment="1">
      <alignment horizontal="center" vertical="center"/>
    </xf>
    <xf numFmtId="0" fontId="10" fillId="4" borderId="25" xfId="0" applyFont="1" applyFill="1" applyBorder="1" applyAlignment="1">
      <alignment horizontal="center" vertical="center" wrapText="1"/>
    </xf>
    <xf numFmtId="0" fontId="13" fillId="0" borderId="1" xfId="0" applyFont="1" applyBorder="1" applyAlignment="1">
      <alignment horizontal="center" vertical="center"/>
    </xf>
    <xf numFmtId="1" fontId="2" fillId="0" borderId="1" xfId="7" applyNumberFormat="1" applyFont="1" applyBorder="1" applyAlignment="1">
      <alignment horizontal="center" vertical="center"/>
    </xf>
    <xf numFmtId="1" fontId="3" fillId="0" borderId="1" xfId="7" applyNumberFormat="1" applyFont="1" applyBorder="1" applyAlignment="1">
      <alignment horizontal="center" vertical="center"/>
    </xf>
    <xf numFmtId="1" fontId="2" fillId="0" borderId="1" xfId="8" applyNumberFormat="1" applyFont="1" applyBorder="1" applyAlignment="1">
      <alignment horizontal="center" vertical="center" wrapText="1"/>
    </xf>
    <xf numFmtId="1" fontId="2" fillId="0" borderId="3" xfId="7" applyNumberFormat="1" applyFont="1" applyBorder="1" applyAlignment="1">
      <alignment horizontal="center" vertical="center"/>
    </xf>
    <xf numFmtId="1" fontId="53" fillId="0" borderId="1" xfId="7" applyNumberFormat="1" applyFont="1" applyBorder="1" applyAlignment="1">
      <alignment horizontal="center" vertical="center"/>
    </xf>
    <xf numFmtId="1" fontId="61" fillId="0" borderId="1" xfId="7" applyNumberFormat="1" applyFont="1" applyBorder="1" applyAlignment="1">
      <alignment horizontal="center" vertical="center"/>
    </xf>
    <xf numFmtId="1" fontId="2" fillId="0" borderId="5" xfId="7" applyNumberFormat="1" applyFont="1" applyBorder="1" applyAlignment="1">
      <alignment horizontal="center" vertical="center"/>
    </xf>
    <xf numFmtId="1" fontId="2" fillId="0" borderId="26" xfId="7" applyNumberFormat="1" applyFont="1" applyBorder="1" applyAlignment="1">
      <alignment horizontal="center" vertical="center" wrapText="1"/>
    </xf>
    <xf numFmtId="1" fontId="2" fillId="0" borderId="6" xfId="7" applyNumberFormat="1" applyFont="1" applyBorder="1" applyAlignment="1">
      <alignment horizontal="center" vertical="center" wrapText="1"/>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14" fillId="0" borderId="22" xfId="0" applyFont="1" applyBorder="1" applyAlignment="1">
      <alignment horizontal="center" vertical="center"/>
    </xf>
    <xf numFmtId="0" fontId="22"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53" fillId="0" borderId="1" xfId="0" applyFont="1" applyBorder="1" applyAlignment="1">
      <alignment horizontal="center" vertical="center"/>
    </xf>
    <xf numFmtId="3" fontId="5"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0" borderId="1" xfId="8" applyFont="1" applyBorder="1" applyAlignment="1">
      <alignment horizontal="center" vertical="center" wrapText="1"/>
    </xf>
    <xf numFmtId="0" fontId="2" fillId="0" borderId="1" xfId="7" applyFont="1" applyBorder="1" applyAlignment="1">
      <alignment horizontal="center" vertical="center" wrapText="1"/>
    </xf>
    <xf numFmtId="0" fontId="53" fillId="0" borderId="1" xfId="7" applyFont="1" applyBorder="1" applyAlignment="1">
      <alignment horizontal="center" vertical="center"/>
    </xf>
    <xf numFmtId="0" fontId="2" fillId="0" borderId="1" xfId="7" applyFont="1" applyBorder="1" applyAlignment="1">
      <alignment horizontal="center" vertical="center"/>
    </xf>
    <xf numFmtId="0" fontId="2" fillId="0" borderId="0" xfId="0" applyFont="1" applyAlignment="1">
      <alignment horizontal="center" vertical="center"/>
    </xf>
    <xf numFmtId="0" fontId="65" fillId="0" borderId="0" xfId="0" applyFont="1" applyAlignment="1">
      <alignment horizontal="center" vertical="center"/>
    </xf>
    <xf numFmtId="16" fontId="14" fillId="0" borderId="1" xfId="0" applyNumberFormat="1" applyFont="1" applyBorder="1" applyAlignment="1">
      <alignment horizontal="left" vertical="center"/>
    </xf>
    <xf numFmtId="0" fontId="14" fillId="0" borderId="1" xfId="0" quotePrefix="1" applyFont="1" applyBorder="1" applyAlignment="1">
      <alignment horizontal="left" vertical="center"/>
    </xf>
    <xf numFmtId="0" fontId="16" fillId="0" borderId="1" xfId="3" applyFont="1" applyBorder="1" applyAlignment="1">
      <alignment horizontal="left" vertical="center"/>
    </xf>
    <xf numFmtId="0" fontId="16" fillId="0" borderId="1" xfId="7" applyFont="1" applyBorder="1" applyAlignment="1">
      <alignment horizontal="left" vertical="center"/>
    </xf>
    <xf numFmtId="0" fontId="16" fillId="0" borderId="1" xfId="7" applyFont="1" applyBorder="1" applyAlignment="1">
      <alignment vertical="top"/>
    </xf>
    <xf numFmtId="0" fontId="29" fillId="0" borderId="1" xfId="4" applyFont="1" applyBorder="1" applyAlignment="1">
      <alignment horizontal="left" vertical="center"/>
    </xf>
    <xf numFmtId="0" fontId="24" fillId="0" borderId="1" xfId="0" applyFont="1" applyBorder="1" applyAlignment="1">
      <alignment horizontal="left" vertical="top"/>
    </xf>
    <xf numFmtId="0" fontId="14" fillId="0" borderId="1" xfId="0" applyFont="1" applyBorder="1"/>
    <xf numFmtId="0" fontId="14" fillId="0" borderId="1" xfId="3" applyFont="1" applyBorder="1"/>
    <xf numFmtId="0" fontId="23" fillId="0" borderId="1" xfId="3" applyFont="1" applyBorder="1" applyAlignment="1">
      <alignment horizontal="left" vertical="center"/>
    </xf>
    <xf numFmtId="0" fontId="14" fillId="0" borderId="2" xfId="0" applyFont="1" applyBorder="1" applyAlignment="1">
      <alignment horizontal="left" vertical="top"/>
    </xf>
    <xf numFmtId="0" fontId="63" fillId="0" borderId="0" xfId="0" applyFont="1"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left" vertical="top" wrapText="1"/>
    </xf>
    <xf numFmtId="0" fontId="21" fillId="0" borderId="1" xfId="0" applyFont="1" applyBorder="1" applyAlignment="1">
      <alignment horizontal="left" vertical="top" wrapText="1"/>
    </xf>
    <xf numFmtId="0" fontId="66" fillId="0" borderId="1" xfId="0" applyFont="1" applyBorder="1" applyAlignment="1">
      <alignment horizontal="left" vertical="top" wrapText="1"/>
    </xf>
    <xf numFmtId="0" fontId="67" fillId="0" borderId="1" xfId="0" applyFont="1" applyBorder="1" applyAlignment="1">
      <alignment horizontal="left" vertical="top" wrapText="1"/>
    </xf>
    <xf numFmtId="0" fontId="21" fillId="0" borderId="5" xfId="0" applyFont="1" applyBorder="1" applyAlignment="1">
      <alignment horizontal="justify" vertical="center" wrapText="1"/>
    </xf>
    <xf numFmtId="0" fontId="68" fillId="0" borderId="1" xfId="0" applyFont="1" applyBorder="1" applyAlignment="1">
      <alignment horizontal="justify" vertical="center" wrapText="1"/>
    </xf>
    <xf numFmtId="0" fontId="66" fillId="0" borderId="1" xfId="0" applyFont="1" applyBorder="1" applyAlignment="1">
      <alignment horizontal="center" vertical="center" wrapText="1"/>
    </xf>
    <xf numFmtId="0" fontId="21" fillId="0" borderId="5" xfId="0" applyFont="1" applyBorder="1" applyAlignment="1">
      <alignment horizontal="justify" vertical="center"/>
    </xf>
    <xf numFmtId="9" fontId="9" fillId="0" borderId="1" xfId="1" applyFont="1" applyFill="1" applyBorder="1" applyAlignment="1">
      <alignment horizontal="center" vertical="center" wrapText="1"/>
    </xf>
    <xf numFmtId="0" fontId="69" fillId="0" borderId="1" xfId="0" applyFont="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70" fillId="0" borderId="0" xfId="0" applyFont="1" applyAlignment="1">
      <alignment vertical="center"/>
    </xf>
    <xf numFmtId="1" fontId="2" fillId="0" borderId="1" xfId="0" applyNumberFormat="1" applyFont="1" applyBorder="1" applyAlignment="1">
      <alignment horizontal="right" vertical="center" wrapText="1"/>
    </xf>
    <xf numFmtId="1" fontId="2" fillId="0" borderId="2" xfId="0" applyNumberFormat="1" applyFont="1" applyBorder="1" applyAlignment="1">
      <alignment horizontal="center" vertical="center"/>
    </xf>
    <xf numFmtId="1" fontId="2" fillId="0" borderId="4" xfId="0" applyNumberFormat="1" applyFont="1" applyBorder="1" applyAlignment="1">
      <alignment horizontal="center" vertical="center"/>
    </xf>
    <xf numFmtId="1" fontId="2" fillId="0" borderId="3" xfId="0" applyNumberFormat="1" applyFont="1" applyBorder="1" applyAlignment="1">
      <alignment horizontal="center" vertical="center"/>
    </xf>
    <xf numFmtId="9" fontId="2" fillId="0" borderId="1" xfId="1" applyFont="1" applyFill="1" applyBorder="1" applyAlignment="1">
      <alignment horizontal="center" vertical="center" wrapText="1"/>
    </xf>
    <xf numFmtId="0" fontId="6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left"/>
    </xf>
    <xf numFmtId="16" fontId="2" fillId="0" borderId="1" xfId="0" applyNumberFormat="1" applyFont="1" applyBorder="1" applyAlignment="1">
      <alignment horizontal="left"/>
    </xf>
    <xf numFmtId="0" fontId="0" fillId="0" borderId="1" xfId="0" applyBorder="1" applyAlignment="1">
      <alignment horizontal="center" vertical="center" wrapText="1"/>
    </xf>
    <xf numFmtId="1" fontId="14" fillId="0" borderId="2" xfId="0" applyNumberFormat="1" applyFont="1" applyBorder="1" applyAlignment="1">
      <alignment horizontal="center" vertical="center"/>
    </xf>
    <xf numFmtId="0" fontId="2" fillId="0" borderId="5" xfId="0" applyFont="1" applyBorder="1" applyAlignment="1">
      <alignment horizontal="center" vertical="center"/>
    </xf>
    <xf numFmtId="0" fontId="14" fillId="0" borderId="1" xfId="0" applyFont="1" applyBorder="1" applyAlignment="1">
      <alignment horizontal="right" vertical="center"/>
    </xf>
    <xf numFmtId="1" fontId="14" fillId="0" borderId="1" xfId="0" applyNumberFormat="1" applyFont="1" applyBorder="1" applyAlignment="1">
      <alignment horizontal="center" vertical="center" wrapText="1"/>
    </xf>
    <xf numFmtId="0" fontId="2" fillId="2" borderId="0" xfId="0" applyFont="1" applyFill="1" applyAlignment="1">
      <alignment horizontal="left" vertical="center" wrapText="1"/>
    </xf>
    <xf numFmtId="0" fontId="3" fillId="5" borderId="0" xfId="0" applyFont="1" applyFill="1" applyAlignment="1">
      <alignment horizontal="left" vertical="center" wrapText="1"/>
    </xf>
    <xf numFmtId="0" fontId="3" fillId="5"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0" borderId="1" xfId="0" applyFont="1" applyBorder="1" applyAlignment="1">
      <alignment horizontal="left" vertical="center"/>
    </xf>
    <xf numFmtId="0" fontId="2" fillId="0" borderId="5" xfId="0" applyFont="1" applyBorder="1" applyAlignment="1">
      <alignment horizontal="left"/>
    </xf>
    <xf numFmtId="0" fontId="14" fillId="0" borderId="1" xfId="0" applyFont="1" applyBorder="1" applyAlignment="1">
      <alignment vertical="center" wrapText="1"/>
    </xf>
    <xf numFmtId="0" fontId="5" fillId="0" borderId="1" xfId="0" applyFont="1" applyBorder="1" applyAlignment="1">
      <alignment horizontal="center" vertical="center" wrapText="1" readingOrder="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5" fillId="0" borderId="1" xfId="2" applyFont="1" applyBorder="1" applyAlignment="1">
      <alignment horizontal="center" vertical="center" wrapText="1" readingOrder="1"/>
    </xf>
    <xf numFmtId="0" fontId="3" fillId="0" borderId="1" xfId="2" applyFont="1" applyBorder="1" applyAlignment="1">
      <alignment horizontal="center" vertical="center" wrapText="1" readingOrder="1"/>
    </xf>
    <xf numFmtId="1" fontId="16" fillId="0" borderId="1" xfId="7" applyNumberFormat="1" applyFont="1" applyBorder="1" applyAlignment="1">
      <alignment horizontal="center" vertical="center"/>
    </xf>
    <xf numFmtId="0" fontId="16" fillId="0" borderId="1" xfId="7" applyFont="1" applyBorder="1" applyAlignment="1">
      <alignment horizontal="center" vertical="center"/>
    </xf>
    <xf numFmtId="0" fontId="2" fillId="2" borderId="1" xfId="0" applyFont="1" applyFill="1" applyBorder="1" applyAlignment="1">
      <alignment horizontal="left" vertical="top" wrapText="1"/>
    </xf>
    <xf numFmtId="1" fontId="14" fillId="0" borderId="5" xfId="0" applyNumberFormat="1" applyFont="1" applyBorder="1" applyAlignment="1">
      <alignment horizontal="center" vertical="center"/>
    </xf>
    <xf numFmtId="1" fontId="16" fillId="0" borderId="1" xfId="0" applyNumberFormat="1" applyFont="1" applyBorder="1" applyAlignment="1">
      <alignment horizontal="center" vertical="center"/>
    </xf>
    <xf numFmtId="1" fontId="14" fillId="0" borderId="6" xfId="0" applyNumberFormat="1" applyFont="1" applyBorder="1" applyAlignment="1">
      <alignment horizontal="center" vertical="center"/>
    </xf>
    <xf numFmtId="1" fontId="19" fillId="0" borderId="1" xfId="0" applyNumberFormat="1" applyFont="1" applyBorder="1" applyAlignment="1">
      <alignment horizontal="center" vertical="center"/>
    </xf>
    <xf numFmtId="1" fontId="19" fillId="0" borderId="2" xfId="0" applyNumberFormat="1" applyFont="1" applyBorder="1" applyAlignment="1">
      <alignment horizontal="center" vertical="center"/>
    </xf>
    <xf numFmtId="1" fontId="19" fillId="0" borderId="8" xfId="0" applyNumberFormat="1" applyFont="1" applyBorder="1" applyAlignment="1">
      <alignment horizontal="center" vertical="center"/>
    </xf>
    <xf numFmtId="1" fontId="19" fillId="0" borderId="7" xfId="0" applyNumberFormat="1" applyFont="1" applyBorder="1" applyAlignment="1">
      <alignment horizontal="center" vertical="center"/>
    </xf>
    <xf numFmtId="1" fontId="19" fillId="0" borderId="3" xfId="0" applyNumberFormat="1" applyFont="1" applyBorder="1" applyAlignment="1">
      <alignment horizontal="center" vertical="center"/>
    </xf>
    <xf numFmtId="0" fontId="4" fillId="0" borderId="1" xfId="0" applyFont="1" applyBorder="1" applyAlignment="1">
      <alignment vertical="center"/>
    </xf>
    <xf numFmtId="1" fontId="19" fillId="0" borderId="1" xfId="0" applyNumberFormat="1" applyFont="1" applyBorder="1" applyAlignment="1">
      <alignment vertical="center"/>
    </xf>
    <xf numFmtId="0" fontId="5" fillId="0" borderId="1" xfId="2" applyFont="1" applyBorder="1" applyAlignment="1">
      <alignment horizontal="left" vertical="center" wrapText="1" readingOrder="1"/>
    </xf>
    <xf numFmtId="0" fontId="5" fillId="0" borderId="1" xfId="0" applyFont="1" applyBorder="1" applyAlignment="1">
      <alignment horizontal="left" vertical="center" wrapText="1" readingOrder="1"/>
    </xf>
    <xf numFmtId="0" fontId="49" fillId="0" borderId="1" xfId="7" applyFont="1" applyBorder="1" applyAlignment="1">
      <alignment vertical="center" wrapText="1"/>
    </xf>
    <xf numFmtId="0" fontId="49" fillId="0" borderId="1" xfId="12" applyFont="1" applyBorder="1" applyAlignment="1">
      <alignment vertical="center" wrapText="1"/>
    </xf>
    <xf numFmtId="1" fontId="74" fillId="0" borderId="1" xfId="7" applyNumberFormat="1" applyFont="1" applyBorder="1" applyAlignment="1">
      <alignment horizontal="right" vertical="center"/>
    </xf>
    <xf numFmtId="1" fontId="36" fillId="0" borderId="1" xfId="0" applyNumberFormat="1" applyFont="1" applyBorder="1" applyAlignment="1">
      <alignment horizontal="right" vertical="center"/>
    </xf>
    <xf numFmtId="1" fontId="36" fillId="0" borderId="1" xfId="7" applyNumberFormat="1" applyFont="1" applyBorder="1" applyAlignment="1">
      <alignment horizontal="right" vertical="center"/>
    </xf>
    <xf numFmtId="1" fontId="72" fillId="0" borderId="1" xfId="12" applyNumberFormat="1" applyFont="1" applyBorder="1" applyAlignment="1">
      <alignment horizontal="right" vertical="center" wrapText="1" readingOrder="1"/>
    </xf>
    <xf numFmtId="0" fontId="16" fillId="0" borderId="1" xfId="0" applyFont="1" applyBorder="1" applyAlignment="1">
      <alignment horizontal="center" vertical="center" wrapText="1" readingOrder="1"/>
    </xf>
    <xf numFmtId="1" fontId="74" fillId="0" borderId="1" xfId="12" applyNumberFormat="1" applyFont="1" applyBorder="1" applyAlignment="1">
      <alignment horizontal="right" vertical="center" wrapText="1" readingOrder="1"/>
    </xf>
    <xf numFmtId="1" fontId="74" fillId="0" borderId="1" xfId="12" applyNumberFormat="1" applyFont="1" applyBorder="1" applyAlignment="1">
      <alignment horizontal="right" vertical="center"/>
    </xf>
    <xf numFmtId="0" fontId="18" fillId="0" borderId="1" xfId="0" applyFont="1" applyBorder="1" applyAlignment="1">
      <alignment horizontal="center" vertical="center" wrapText="1" readingOrder="1"/>
    </xf>
    <xf numFmtId="16" fontId="16" fillId="0" borderId="1" xfId="0" applyNumberFormat="1" applyFont="1" applyBorder="1" applyAlignment="1">
      <alignment horizontal="left" vertical="center" wrapText="1"/>
    </xf>
    <xf numFmtId="0" fontId="14" fillId="0" borderId="1" xfId="3" applyFont="1" applyBorder="1" applyAlignment="1">
      <alignment horizontal="left" vertical="center" wrapText="1"/>
    </xf>
    <xf numFmtId="16" fontId="14" fillId="0" borderId="1" xfId="0" applyNumberFormat="1" applyFont="1" applyBorder="1" applyAlignment="1">
      <alignment horizontal="left" vertical="center" wrapText="1"/>
    </xf>
    <xf numFmtId="0" fontId="36" fillId="0" borderId="1" xfId="0" applyFont="1" applyBorder="1"/>
    <xf numFmtId="0" fontId="8" fillId="0" borderId="1" xfId="0" applyFont="1" applyBorder="1"/>
    <xf numFmtId="1" fontId="8" fillId="10" borderId="1" xfId="0" applyNumberFormat="1" applyFont="1" applyFill="1" applyBorder="1" applyAlignment="1">
      <alignment horizontal="right" vertical="center"/>
    </xf>
    <xf numFmtId="0" fontId="36" fillId="0" borderId="1" xfId="0" applyFont="1" applyBorder="1" applyAlignment="1">
      <alignment horizontal="right"/>
    </xf>
    <xf numFmtId="1" fontId="36" fillId="0" borderId="1" xfId="12" applyNumberFormat="1" applyFont="1" applyBorder="1" applyAlignment="1">
      <alignment horizontal="right" vertical="center"/>
    </xf>
    <xf numFmtId="0" fontId="47" fillId="9" borderId="5" xfId="0" applyFont="1" applyFill="1" applyBorder="1" applyAlignment="1">
      <alignment vertical="center" wrapText="1"/>
    </xf>
    <xf numFmtId="0" fontId="49" fillId="4" borderId="1" xfId="7" applyFont="1" applyFill="1" applyBorder="1" applyAlignment="1">
      <alignment vertical="center" wrapText="1"/>
    </xf>
    <xf numFmtId="0" fontId="74" fillId="4" borderId="1" xfId="7" applyFont="1" applyFill="1" applyBorder="1" applyAlignment="1">
      <alignment vertical="center"/>
    </xf>
    <xf numFmtId="0" fontId="36" fillId="4" borderId="1" xfId="7" applyFont="1" applyFill="1" applyBorder="1" applyAlignment="1">
      <alignment vertical="center"/>
    </xf>
    <xf numFmtId="0" fontId="74" fillId="4" borderId="1" xfId="12" applyFont="1" applyFill="1" applyBorder="1" applyAlignment="1">
      <alignment vertical="center"/>
    </xf>
    <xf numFmtId="0" fontId="36" fillId="4" borderId="1" xfId="12" applyFont="1" applyFill="1" applyBorder="1" applyAlignment="1">
      <alignment horizontal="left" vertical="center"/>
    </xf>
    <xf numFmtId="0" fontId="36" fillId="4" borderId="1" xfId="12" applyFont="1" applyFill="1" applyBorder="1" applyAlignment="1">
      <alignment vertical="center"/>
    </xf>
    <xf numFmtId="0" fontId="74" fillId="4" borderId="1" xfId="0" applyFont="1" applyFill="1" applyBorder="1" applyAlignment="1">
      <alignment vertical="center"/>
    </xf>
    <xf numFmtId="0" fontId="36" fillId="4" borderId="1" xfId="0" applyFont="1" applyFill="1" applyBorder="1" applyAlignment="1">
      <alignment vertical="center"/>
    </xf>
    <xf numFmtId="0" fontId="2" fillId="0" borderId="3" xfId="0" applyFont="1" applyBorder="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 fontId="2"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54" fillId="0" borderId="6"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horizontal="center" vertical="center"/>
    </xf>
    <xf numFmtId="1" fontId="3" fillId="0" borderId="6" xfId="0" applyNumberFormat="1" applyFont="1" applyBorder="1" applyAlignment="1">
      <alignment horizontal="center" vertical="center"/>
    </xf>
    <xf numFmtId="0" fontId="10" fillId="7" borderId="1" xfId="0" applyFont="1" applyFill="1" applyBorder="1" applyAlignment="1">
      <alignment horizontal="center" vertical="center" wrapText="1"/>
    </xf>
    <xf numFmtId="0" fontId="36" fillId="12" borderId="1" xfId="12" applyFont="1" applyFill="1" applyBorder="1" applyAlignment="1">
      <alignment horizontal="left" vertical="center" wrapText="1"/>
    </xf>
    <xf numFmtId="0" fontId="36" fillId="13" borderId="1" xfId="7" applyFont="1" applyFill="1" applyBorder="1" applyAlignment="1">
      <alignment horizontal="left" vertical="center"/>
    </xf>
    <xf numFmtId="0" fontId="36" fillId="13" borderId="1" xfId="7" applyFont="1" applyFill="1" applyBorder="1" applyAlignment="1">
      <alignment horizontal="left" vertical="center" wrapText="1"/>
    </xf>
    <xf numFmtId="0" fontId="36" fillId="11" borderId="1" xfId="7" applyFont="1" applyFill="1" applyBorder="1" applyAlignment="1">
      <alignment horizontal="left" vertical="center" wrapText="1"/>
    </xf>
    <xf numFmtId="0" fontId="36" fillId="14" borderId="1" xfId="12" applyFont="1" applyFill="1" applyBorder="1" applyAlignment="1">
      <alignment horizontal="left" vertical="center" wrapText="1"/>
    </xf>
    <xf numFmtId="0" fontId="74" fillId="13" borderId="1" xfId="12" applyFont="1" applyFill="1" applyBorder="1" applyAlignment="1">
      <alignment horizontal="left" vertical="center" wrapText="1"/>
    </xf>
    <xf numFmtId="0" fontId="16" fillId="0" borderId="2" xfId="0" applyFont="1" applyBorder="1" applyAlignment="1">
      <alignment horizontal="center" vertical="center" wrapText="1"/>
    </xf>
    <xf numFmtId="0" fontId="23" fillId="0" borderId="2" xfId="0" applyFont="1" applyBorder="1" applyAlignment="1">
      <alignment horizontal="left" vertical="center"/>
    </xf>
    <xf numFmtId="0" fontId="33" fillId="0" borderId="2" xfId="0" applyFont="1" applyBorder="1" applyAlignment="1">
      <alignment horizontal="left" vertical="center" wrapText="1"/>
    </xf>
    <xf numFmtId="0" fontId="22" fillId="0" borderId="2" xfId="0" applyFont="1" applyBorder="1" applyAlignment="1">
      <alignment horizontal="left" vertical="center"/>
    </xf>
    <xf numFmtId="0" fontId="18" fillId="0" borderId="2" xfId="0" applyFont="1" applyBorder="1" applyAlignment="1">
      <alignment horizontal="center" vertical="center" wrapText="1"/>
    </xf>
    <xf numFmtId="0" fontId="18" fillId="0" borderId="2" xfId="0" applyFont="1" applyBorder="1" applyAlignment="1">
      <alignment horizontal="left" vertical="center"/>
    </xf>
    <xf numFmtId="0" fontId="24" fillId="0" borderId="2" xfId="0" applyFont="1" applyBorder="1" applyAlignment="1">
      <alignment horizontal="left" vertical="center"/>
    </xf>
    <xf numFmtId="0" fontId="17" fillId="0" borderId="2" xfId="0" applyFont="1" applyBorder="1" applyAlignment="1">
      <alignment horizontal="left" vertical="center" wrapText="1"/>
    </xf>
    <xf numFmtId="0" fontId="13" fillId="0" borderId="2" xfId="3" applyFont="1" applyBorder="1" applyAlignment="1">
      <alignment horizontal="left" vertical="center"/>
    </xf>
    <xf numFmtId="9" fontId="14" fillId="0" borderId="2" xfId="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xf>
    <xf numFmtId="0" fontId="16" fillId="0" borderId="3" xfId="0" applyFont="1" applyBorder="1" applyAlignment="1">
      <alignment horizontal="center" vertical="center" wrapText="1"/>
    </xf>
    <xf numFmtId="0" fontId="14" fillId="0" borderId="3" xfId="0" applyFont="1" applyBorder="1"/>
    <xf numFmtId="0" fontId="23" fillId="0" borderId="3" xfId="0" applyFont="1" applyBorder="1" applyAlignment="1">
      <alignment horizontal="left" vertical="center"/>
    </xf>
    <xf numFmtId="0" fontId="33" fillId="0" borderId="3" xfId="0" applyFont="1" applyBorder="1" applyAlignment="1">
      <alignment horizontal="left" vertical="center" wrapText="1"/>
    </xf>
    <xf numFmtId="0" fontId="22" fillId="0" borderId="3" xfId="0" applyFont="1" applyBorder="1" applyAlignment="1">
      <alignment horizontal="left" vertical="center"/>
    </xf>
    <xf numFmtId="9" fontId="14" fillId="0" borderId="3" xfId="1" applyFont="1" applyFill="1" applyBorder="1" applyAlignment="1">
      <alignment horizontal="center" vertical="center" wrapText="1"/>
    </xf>
    <xf numFmtId="0" fontId="18" fillId="0" borderId="3" xfId="0" applyFont="1" applyBorder="1" applyAlignment="1">
      <alignment horizontal="left" vertical="center"/>
    </xf>
    <xf numFmtId="0" fontId="24" fillId="0" borderId="3" xfId="0" applyFont="1" applyBorder="1" applyAlignment="1">
      <alignment horizontal="left" vertical="center"/>
    </xf>
    <xf numFmtId="0" fontId="17" fillId="0" borderId="3" xfId="0" applyFont="1" applyBorder="1" applyAlignment="1">
      <alignment horizontal="left" vertical="center" wrapText="1"/>
    </xf>
    <xf numFmtId="0" fontId="13" fillId="0" borderId="3" xfId="3" applyFont="1" applyBorder="1" applyAlignment="1">
      <alignment horizontal="left" vertical="center"/>
    </xf>
    <xf numFmtId="0" fontId="5" fillId="0" borderId="3" xfId="0" applyFont="1" applyBorder="1" applyAlignment="1">
      <alignment horizontal="center" vertical="center" wrapText="1"/>
    </xf>
    <xf numFmtId="0" fontId="14" fillId="11" borderId="1" xfId="0" applyFont="1" applyFill="1" applyBorder="1" applyAlignment="1">
      <alignment horizontal="left" vertical="center" wrapText="1"/>
    </xf>
    <xf numFmtId="0" fontId="18" fillId="11" borderId="1" xfId="0" applyFont="1" applyFill="1" applyBorder="1" applyAlignment="1">
      <alignment horizontal="left" vertical="center" wrapText="1"/>
    </xf>
    <xf numFmtId="0" fontId="14" fillId="11" borderId="1" xfId="0" applyFont="1" applyFill="1" applyBorder="1" applyAlignment="1">
      <alignment horizontal="left" wrapText="1"/>
    </xf>
    <xf numFmtId="0" fontId="18" fillId="11" borderId="1" xfId="0" applyFont="1" applyFill="1" applyBorder="1" applyAlignment="1">
      <alignment horizontal="left" vertical="top" wrapText="1"/>
    </xf>
    <xf numFmtId="0" fontId="14" fillId="11" borderId="1" xfId="0" applyFont="1" applyFill="1" applyBorder="1" applyAlignment="1">
      <alignment horizontal="left" vertical="top" wrapText="1"/>
    </xf>
    <xf numFmtId="0" fontId="35" fillId="11" borderId="1" xfId="0" applyFont="1" applyFill="1" applyBorder="1" applyAlignment="1">
      <alignment horizontal="left" vertical="center" wrapText="1"/>
    </xf>
    <xf numFmtId="0" fontId="15" fillId="11" borderId="1" xfId="0" applyFont="1" applyFill="1" applyBorder="1" applyAlignment="1">
      <alignment horizontal="left" vertical="center" wrapText="1"/>
    </xf>
    <xf numFmtId="0" fontId="14" fillId="11" borderId="1" xfId="3" applyFont="1" applyFill="1" applyBorder="1" applyAlignment="1">
      <alignment horizontal="left" vertical="top" wrapText="1"/>
    </xf>
    <xf numFmtId="0" fontId="14" fillId="11" borderId="1" xfId="3" applyFont="1" applyFill="1" applyBorder="1" applyAlignment="1">
      <alignment vertical="top" wrapText="1"/>
    </xf>
    <xf numFmtId="0" fontId="18" fillId="11" borderId="1" xfId="0" applyFont="1" applyFill="1" applyBorder="1" applyAlignment="1">
      <alignment horizontal="justify" vertical="top" wrapText="1"/>
    </xf>
    <xf numFmtId="0" fontId="14" fillId="11" borderId="1" xfId="0" applyFont="1" applyFill="1" applyBorder="1" applyAlignment="1">
      <alignment horizontal="justify" vertical="center" wrapText="1"/>
    </xf>
    <xf numFmtId="0" fontId="14" fillId="11" borderId="6" xfId="0" applyFont="1" applyFill="1" applyBorder="1" applyAlignment="1">
      <alignment vertical="top" wrapText="1"/>
    </xf>
    <xf numFmtId="0" fontId="2" fillId="11" borderId="1" xfId="0" applyFont="1" applyFill="1" applyBorder="1" applyAlignment="1">
      <alignment horizontal="left" vertical="center" wrapText="1"/>
    </xf>
    <xf numFmtId="0" fontId="2" fillId="11" borderId="1" xfId="0" applyFont="1" applyFill="1" applyBorder="1" applyAlignment="1">
      <alignment horizontal="left" vertical="top" wrapText="1"/>
    </xf>
    <xf numFmtId="0" fontId="2" fillId="11" borderId="6" xfId="0" applyFont="1" applyFill="1" applyBorder="1" applyAlignment="1">
      <alignment horizontal="left" vertical="top" wrapText="1"/>
    </xf>
    <xf numFmtId="0" fontId="31"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xf numFmtId="0" fontId="16" fillId="5" borderId="2" xfId="0" applyFont="1" applyFill="1" applyBorder="1" applyAlignment="1">
      <alignment vertical="center" wrapText="1"/>
    </xf>
    <xf numFmtId="0" fontId="14" fillId="15" borderId="1" xfId="0" applyFont="1" applyFill="1" applyBorder="1" applyAlignment="1">
      <alignment horizontal="left" vertical="center" wrapText="1"/>
    </xf>
    <xf numFmtId="0" fontId="18" fillId="15" borderId="1" xfId="0" applyFont="1" applyFill="1" applyBorder="1" applyAlignment="1">
      <alignment horizontal="left" vertical="center" wrapText="1"/>
    </xf>
    <xf numFmtId="0" fontId="14" fillId="15" borderId="1" xfId="0" applyFont="1" applyFill="1" applyBorder="1" applyAlignment="1">
      <alignment horizontal="left" wrapText="1"/>
    </xf>
    <xf numFmtId="0" fontId="18" fillId="15" borderId="1" xfId="0" applyFont="1" applyFill="1" applyBorder="1" applyAlignment="1">
      <alignment horizontal="left" vertical="top" wrapText="1"/>
    </xf>
    <xf numFmtId="0" fontId="16" fillId="15" borderId="1" xfId="0" applyFont="1" applyFill="1" applyBorder="1" applyAlignment="1">
      <alignment horizontal="left" vertical="top" wrapText="1"/>
    </xf>
    <xf numFmtId="0" fontId="16" fillId="15" borderId="1" xfId="0" applyFont="1" applyFill="1" applyBorder="1" applyAlignment="1">
      <alignment horizontal="left" vertical="center" wrapText="1"/>
    </xf>
    <xf numFmtId="0" fontId="15" fillId="15" borderId="1" xfId="0" applyFont="1" applyFill="1" applyBorder="1" applyAlignment="1">
      <alignment horizontal="left" vertical="center" wrapText="1"/>
    </xf>
    <xf numFmtId="0" fontId="15" fillId="15" borderId="3" xfId="0" applyFont="1" applyFill="1" applyBorder="1" applyAlignment="1">
      <alignment horizontal="left" vertical="center" wrapText="1"/>
    </xf>
    <xf numFmtId="0" fontId="35" fillId="15" borderId="3" xfId="0" applyFont="1" applyFill="1" applyBorder="1" applyAlignment="1">
      <alignment horizontal="left" vertical="center" wrapText="1"/>
    </xf>
    <xf numFmtId="0" fontId="35" fillId="15" borderId="1" xfId="0" applyFont="1" applyFill="1" applyBorder="1" applyAlignment="1">
      <alignment horizontal="left" vertical="center" wrapText="1"/>
    </xf>
    <xf numFmtId="0" fontId="35" fillId="15" borderId="2" xfId="0" applyFont="1" applyFill="1" applyBorder="1" applyAlignment="1">
      <alignment horizontal="left" vertical="center" wrapText="1"/>
    </xf>
    <xf numFmtId="0" fontId="14" fillId="15" borderId="1" xfId="3" applyFont="1" applyFill="1" applyBorder="1" applyAlignment="1">
      <alignment vertical="top" wrapText="1"/>
    </xf>
    <xf numFmtId="0" fontId="16" fillId="15" borderId="1" xfId="3" applyFont="1" applyFill="1" applyBorder="1" applyAlignment="1">
      <alignment vertical="top" wrapText="1"/>
    </xf>
    <xf numFmtId="0" fontId="14" fillId="15" borderId="1" xfId="0" applyFont="1" applyFill="1" applyBorder="1" applyAlignment="1">
      <alignment horizontal="left" vertical="top" wrapText="1"/>
    </xf>
    <xf numFmtId="0" fontId="2" fillId="15" borderId="1" xfId="0" applyFont="1" applyFill="1" applyBorder="1" applyAlignment="1">
      <alignment horizontal="left" vertical="center" wrapText="1"/>
    </xf>
    <xf numFmtId="0" fontId="2" fillId="15" borderId="1" xfId="0" applyFont="1" applyFill="1" applyBorder="1" applyAlignment="1">
      <alignment horizontal="left" vertical="top" wrapText="1"/>
    </xf>
    <xf numFmtId="0" fontId="2" fillId="15" borderId="6" xfId="0" applyFont="1" applyFill="1" applyBorder="1" applyAlignment="1">
      <alignment horizontal="left" vertical="top" wrapText="1"/>
    </xf>
    <xf numFmtId="0" fontId="14" fillId="12" borderId="1" xfId="0" applyFont="1" applyFill="1" applyBorder="1" applyAlignment="1">
      <alignment horizontal="left" vertical="center" wrapText="1"/>
    </xf>
    <xf numFmtId="0" fontId="18" fillId="12" borderId="1" xfId="0" applyFont="1" applyFill="1" applyBorder="1" applyAlignment="1">
      <alignment horizontal="left" vertical="center" wrapText="1"/>
    </xf>
    <xf numFmtId="0" fontId="14" fillId="12" borderId="1" xfId="0" applyFont="1" applyFill="1" applyBorder="1" applyAlignment="1">
      <alignment horizontal="left" wrapText="1"/>
    </xf>
    <xf numFmtId="0" fontId="18" fillId="12" borderId="1" xfId="0" applyFont="1" applyFill="1" applyBorder="1" applyAlignment="1">
      <alignment horizontal="left" vertical="top" wrapText="1"/>
    </xf>
    <xf numFmtId="0" fontId="16" fillId="12" borderId="1" xfId="0" applyFont="1" applyFill="1" applyBorder="1" applyAlignment="1">
      <alignment horizontal="left" vertical="center" wrapText="1"/>
    </xf>
    <xf numFmtId="0" fontId="35" fillId="12" borderId="3" xfId="0" applyFont="1" applyFill="1" applyBorder="1" applyAlignment="1">
      <alignment horizontal="left" vertical="center" wrapText="1"/>
    </xf>
    <xf numFmtId="0" fontId="35" fillId="12" borderId="1" xfId="0" applyFont="1" applyFill="1" applyBorder="1" applyAlignment="1">
      <alignment horizontal="left" vertical="center" wrapText="1"/>
    </xf>
    <xf numFmtId="0" fontId="14" fillId="12" borderId="1" xfId="0" applyFont="1" applyFill="1" applyBorder="1" applyAlignment="1">
      <alignment horizontal="left" vertical="top" wrapText="1"/>
    </xf>
    <xf numFmtId="0" fontId="36" fillId="12" borderId="1" xfId="0" applyFont="1" applyFill="1" applyBorder="1" applyAlignment="1">
      <alignment vertical="top" wrapText="1"/>
    </xf>
    <xf numFmtId="0" fontId="36" fillId="13" borderId="0" xfId="7" applyFont="1" applyFill="1" applyAlignment="1">
      <alignment horizontal="left" vertical="center" wrapText="1"/>
    </xf>
    <xf numFmtId="0" fontId="36" fillId="11" borderId="0" xfId="7" applyFont="1" applyFill="1" applyAlignment="1">
      <alignment horizontal="left" vertical="center" wrapText="1"/>
    </xf>
    <xf numFmtId="0" fontId="36" fillId="12" borderId="0" xfId="12" applyFont="1" applyFill="1" applyAlignment="1">
      <alignment horizontal="left" vertical="center" wrapText="1"/>
    </xf>
    <xf numFmtId="0" fontId="36" fillId="0" borderId="0" xfId="7" applyFont="1" applyAlignment="1">
      <alignment horizontal="left" vertical="center" wrapText="1"/>
    </xf>
    <xf numFmtId="0" fontId="36" fillId="0" borderId="0" xfId="12" applyFont="1" applyAlignment="1">
      <alignment horizontal="left" vertical="center" wrapText="1"/>
    </xf>
    <xf numFmtId="0" fontId="36" fillId="13" borderId="0" xfId="7" applyFont="1" applyFill="1" applyAlignment="1">
      <alignment horizontal="left" vertical="top"/>
    </xf>
    <xf numFmtId="0" fontId="36" fillId="11" borderId="0" xfId="7" applyFont="1" applyFill="1" applyAlignment="1">
      <alignment horizontal="left" vertical="center"/>
    </xf>
    <xf numFmtId="0" fontId="36" fillId="12" borderId="0" xfId="12" applyFont="1" applyFill="1" applyAlignment="1">
      <alignment horizontal="left" vertical="center"/>
    </xf>
    <xf numFmtId="0" fontId="36" fillId="2" borderId="0" xfId="0" applyFont="1" applyFill="1" applyAlignment="1">
      <alignment vertical="center"/>
    </xf>
    <xf numFmtId="0" fontId="74" fillId="5" borderId="0" xfId="0" applyFont="1" applyFill="1" applyAlignment="1">
      <alignment vertical="center"/>
    </xf>
    <xf numFmtId="0" fontId="16" fillId="11" borderId="1" xfId="0" applyFont="1" applyFill="1" applyBorder="1" applyAlignment="1">
      <alignment horizontal="left" wrapText="1"/>
    </xf>
    <xf numFmtId="0" fontId="16" fillId="11" borderId="1" xfId="0" applyFont="1" applyFill="1" applyBorder="1" applyAlignment="1">
      <alignment horizontal="lef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vertical="center"/>
    </xf>
    <xf numFmtId="0" fontId="17" fillId="0" borderId="3" xfId="0" applyFont="1" applyBorder="1" applyAlignment="1">
      <alignment horizontal="left"/>
    </xf>
    <xf numFmtId="0" fontId="20" fillId="2" borderId="3" xfId="0" applyFont="1" applyFill="1" applyBorder="1" applyAlignment="1">
      <alignment horizontal="left" vertical="center" wrapText="1"/>
    </xf>
    <xf numFmtId="0" fontId="5" fillId="0" borderId="1"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horizontal="center" vertical="center" wrapText="1" readingOrder="1"/>
    </xf>
    <xf numFmtId="0" fontId="18" fillId="0" borderId="1" xfId="0" applyFont="1" applyBorder="1" applyAlignment="1">
      <alignment horizontal="center" vertical="center" wrapText="1" readingOrder="1"/>
    </xf>
    <xf numFmtId="16" fontId="14" fillId="0" borderId="1" xfId="0" applyNumberFormat="1" applyFont="1" applyBorder="1" applyAlignment="1">
      <alignment horizontal="left" vertical="center" wrapText="1"/>
    </xf>
    <xf numFmtId="1" fontId="8" fillId="10" borderId="1" xfId="0" applyNumberFormat="1" applyFont="1" applyFill="1" applyBorder="1" applyAlignment="1">
      <alignment horizontal="right" vertical="center"/>
    </xf>
    <xf numFmtId="1" fontId="74" fillId="0" borderId="1" xfId="12" applyNumberFormat="1" applyFont="1" applyBorder="1" applyAlignment="1">
      <alignment horizontal="right" vertical="center"/>
    </xf>
    <xf numFmtId="1" fontId="8" fillId="0" borderId="2" xfId="0" applyNumberFormat="1" applyFont="1" applyBorder="1" applyAlignment="1">
      <alignment horizontal="right" vertical="center"/>
    </xf>
    <xf numFmtId="1" fontId="8" fillId="0" borderId="3" xfId="0" applyNumberFormat="1" applyFont="1" applyBorder="1" applyAlignment="1">
      <alignment horizontal="right" vertical="center"/>
    </xf>
    <xf numFmtId="1" fontId="21" fillId="10" borderId="1" xfId="0" applyNumberFormat="1" applyFont="1" applyFill="1" applyBorder="1" applyAlignment="1">
      <alignment horizontal="right" vertical="center"/>
    </xf>
    <xf numFmtId="1" fontId="36" fillId="0" borderId="1" xfId="0" applyNumberFormat="1" applyFont="1" applyBorder="1" applyAlignment="1">
      <alignment horizontal="right" vertical="center"/>
    </xf>
    <xf numFmtId="0" fontId="16" fillId="0" borderId="1" xfId="0" applyFont="1" applyBorder="1" applyAlignment="1">
      <alignment horizontal="left" wrapText="1"/>
    </xf>
    <xf numFmtId="0" fontId="16" fillId="0" borderId="1" xfId="0" applyFont="1" applyBorder="1" applyAlignment="1">
      <alignment horizontal="left" vertical="center" wrapText="1"/>
    </xf>
    <xf numFmtId="16" fontId="16" fillId="0" borderId="1" xfId="0" applyNumberFormat="1" applyFont="1" applyBorder="1" applyAlignment="1">
      <alignment horizontal="left" vertical="center" wrapText="1"/>
    </xf>
    <xf numFmtId="0" fontId="14" fillId="0" borderId="1" xfId="0" applyFont="1" applyBorder="1" applyAlignment="1">
      <alignment horizontal="left" vertical="center"/>
    </xf>
    <xf numFmtId="0" fontId="2" fillId="0" borderId="1" xfId="0" applyFont="1" applyBorder="1" applyAlignment="1">
      <alignment horizontal="center" vertical="center"/>
    </xf>
    <xf numFmtId="0" fontId="2" fillId="11" borderId="1" xfId="0" applyFont="1" applyFill="1" applyBorder="1" applyAlignment="1">
      <alignment horizontal="left" vertical="center" wrapText="1"/>
    </xf>
    <xf numFmtId="0" fontId="2" fillId="15" borderId="1" xfId="0" applyFont="1" applyFill="1" applyBorder="1" applyAlignment="1">
      <alignment horizontal="left" vertical="center" wrapText="1"/>
    </xf>
    <xf numFmtId="0" fontId="14" fillId="0" borderId="2" xfId="0" applyFont="1" applyBorder="1" applyAlignment="1">
      <alignment horizontal="left" vertical="top"/>
    </xf>
    <xf numFmtId="0" fontId="14" fillId="0" borderId="4" xfId="0" applyFont="1" applyBorder="1" applyAlignment="1">
      <alignment horizontal="left" vertical="top"/>
    </xf>
    <xf numFmtId="0" fontId="14" fillId="0" borderId="3" xfId="0" applyFont="1" applyBorder="1" applyAlignment="1">
      <alignment horizontal="left" vertical="top"/>
    </xf>
    <xf numFmtId="0" fontId="16" fillId="0" borderId="2" xfId="7" applyFont="1" applyBorder="1" applyAlignment="1">
      <alignment horizontal="left" vertical="center"/>
    </xf>
    <xf numFmtId="0" fontId="16" fillId="0" borderId="4" xfId="7" applyFont="1" applyBorder="1" applyAlignment="1">
      <alignment horizontal="left" vertical="center"/>
    </xf>
    <xf numFmtId="0" fontId="16" fillId="0" borderId="3" xfId="7" applyFont="1" applyBorder="1" applyAlignment="1">
      <alignment horizontal="left" vertical="center"/>
    </xf>
    <xf numFmtId="0" fontId="36" fillId="12" borderId="1" xfId="0" applyFont="1" applyFill="1" applyBorder="1" applyAlignment="1">
      <alignment horizontal="left" vertical="top"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4" fillId="11" borderId="6" xfId="0" applyFont="1" applyFill="1" applyBorder="1" applyAlignment="1">
      <alignment vertical="top" wrapText="1"/>
    </xf>
    <xf numFmtId="0" fontId="14" fillId="15" borderId="1" xfId="0" applyFont="1" applyFill="1" applyBorder="1" applyAlignment="1">
      <alignment horizontal="left" vertical="center" wrapText="1"/>
    </xf>
    <xf numFmtId="0" fontId="18" fillId="11" borderId="1" xfId="0" applyFont="1" applyFill="1" applyBorder="1" applyAlignment="1">
      <alignment horizontal="justify" vertical="top" wrapText="1"/>
    </xf>
    <xf numFmtId="0" fontId="18" fillId="11"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9" fontId="16" fillId="15" borderId="1" xfId="0" applyNumberFormat="1" applyFont="1" applyFill="1" applyBorder="1" applyAlignment="1">
      <alignment horizontal="left" vertical="top" wrapText="1"/>
    </xf>
    <xf numFmtId="1"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xf>
    <xf numFmtId="9" fontId="14" fillId="11" borderId="1" xfId="0" applyNumberFormat="1" applyFont="1" applyFill="1" applyBorder="1" applyAlignment="1">
      <alignment horizontal="left" vertical="top" wrapText="1"/>
    </xf>
    <xf numFmtId="0" fontId="14" fillId="11" borderId="2" xfId="3" applyFont="1" applyFill="1" applyBorder="1" applyAlignment="1">
      <alignment vertical="top" wrapText="1"/>
    </xf>
    <xf numFmtId="0" fontId="14" fillId="11" borderId="3" xfId="3" applyFont="1" applyFill="1" applyBorder="1" applyAlignment="1">
      <alignment vertical="top" wrapText="1"/>
    </xf>
    <xf numFmtId="0" fontId="16" fillId="2" borderId="1" xfId="0" applyFont="1" applyFill="1" applyBorder="1" applyAlignment="1">
      <alignment horizontal="left" vertical="top" wrapText="1"/>
    </xf>
    <xf numFmtId="0" fontId="55" fillId="0" borderId="1" xfId="0" applyFont="1" applyBorder="1" applyAlignment="1">
      <alignment horizontal="center" vertical="center"/>
    </xf>
    <xf numFmtId="0" fontId="14" fillId="11" borderId="1" xfId="0" applyFont="1" applyFill="1" applyBorder="1" applyAlignment="1">
      <alignment horizontal="left" wrapText="1"/>
    </xf>
    <xf numFmtId="0" fontId="5" fillId="0" borderId="1" xfId="0" applyFont="1" applyBorder="1" applyAlignment="1">
      <alignment horizontal="center" vertical="center"/>
    </xf>
    <xf numFmtId="0" fontId="18" fillId="12" borderId="1" xfId="0" applyFont="1" applyFill="1" applyBorder="1" applyAlignment="1">
      <alignment horizontal="left" vertical="center" wrapText="1"/>
    </xf>
    <xf numFmtId="0" fontId="18" fillId="15" borderId="1" xfId="0" applyFont="1" applyFill="1" applyBorder="1" applyAlignment="1">
      <alignment horizontal="left" vertical="center" wrapText="1"/>
    </xf>
    <xf numFmtId="0" fontId="16" fillId="0" borderId="1" xfId="0" applyFont="1" applyBorder="1" applyAlignment="1">
      <alignment horizontal="left" vertical="center"/>
    </xf>
    <xf numFmtId="0" fontId="3" fillId="0" borderId="1" xfId="0" applyFont="1" applyBorder="1" applyAlignment="1">
      <alignment horizontal="center" vertical="center"/>
    </xf>
    <xf numFmtId="0" fontId="18" fillId="0" borderId="1" xfId="0" applyFont="1" applyBorder="1" applyAlignment="1">
      <alignment horizontal="center" vertical="center" wrapText="1"/>
    </xf>
    <xf numFmtId="0" fontId="15"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14" fillId="12" borderId="1" xfId="0" applyFont="1" applyFill="1" applyBorder="1" applyAlignment="1">
      <alignment horizontal="left" vertical="center" wrapText="1"/>
    </xf>
    <xf numFmtId="0" fontId="14" fillId="11" borderId="2" xfId="0" applyFont="1" applyFill="1" applyBorder="1" applyAlignment="1">
      <alignment horizontal="left" vertical="center" wrapText="1"/>
    </xf>
    <xf numFmtId="0" fontId="14" fillId="11" borderId="3" xfId="0" applyFont="1" applyFill="1" applyBorder="1" applyAlignment="1">
      <alignment horizontal="left" vertical="center" wrapText="1"/>
    </xf>
    <xf numFmtId="0" fontId="18" fillId="11"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23" fillId="0" borderId="1" xfId="0" applyFont="1" applyBorder="1" applyAlignment="1">
      <alignment horizontal="left" vertical="center"/>
    </xf>
    <xf numFmtId="0" fontId="58" fillId="0" borderId="1" xfId="0" applyFont="1" applyBorder="1" applyAlignment="1">
      <alignment horizontal="center" vertical="center" wrapText="1"/>
    </xf>
    <xf numFmtId="0" fontId="23" fillId="0" borderId="2" xfId="0" applyFont="1" applyBorder="1" applyAlignment="1">
      <alignment horizontal="left" vertical="center"/>
    </xf>
    <xf numFmtId="0" fontId="2"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14" fillId="11" borderId="1" xfId="0" applyFont="1" applyFill="1" applyBorder="1" applyAlignment="1">
      <alignment horizontal="left"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8" fillId="0" borderId="3" xfId="0" applyFont="1" applyBorder="1" applyAlignment="1">
      <alignment horizontal="left" vertical="center"/>
    </xf>
    <xf numFmtId="0" fontId="18" fillId="0" borderId="1" xfId="0" applyFont="1" applyBorder="1" applyAlignment="1">
      <alignment horizontal="lef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14" fillId="15" borderId="3" xfId="0" applyFont="1" applyFill="1" applyBorder="1" applyAlignment="1">
      <alignment horizontal="left" vertical="center" wrapText="1"/>
    </xf>
    <xf numFmtId="0" fontId="14" fillId="15" borderId="2" xfId="0" applyFont="1" applyFill="1" applyBorder="1" applyAlignment="1">
      <alignment horizontal="left" vertical="center" wrapText="1"/>
    </xf>
    <xf numFmtId="0" fontId="14" fillId="11" borderId="1" xfId="3" applyFont="1" applyFill="1" applyBorder="1" applyAlignment="1">
      <alignment horizontal="left" vertical="top" wrapText="1"/>
    </xf>
    <xf numFmtId="0" fontId="13"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23" fillId="0" borderId="2" xfId="3" applyFont="1" applyBorder="1" applyAlignment="1">
      <alignment horizontal="left" vertical="center"/>
    </xf>
    <xf numFmtId="0" fontId="23" fillId="0" borderId="3" xfId="3"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2" fillId="11" borderId="1" xfId="0" applyFont="1" applyFill="1" applyBorder="1" applyAlignment="1">
      <alignment horizontal="left" vertical="top"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6" fillId="6" borderId="2"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46" fillId="4" borderId="21" xfId="0" applyFont="1" applyFill="1" applyBorder="1" applyAlignment="1">
      <alignment horizontal="center" vertical="center" wrapText="1"/>
    </xf>
    <xf numFmtId="0" fontId="46" fillId="4" borderId="25" xfId="0" applyFont="1" applyFill="1" applyBorder="1" applyAlignment="1">
      <alignment horizontal="center" vertical="center" wrapText="1"/>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11" fillId="4" borderId="1" xfId="0" applyFont="1" applyFill="1" applyBorder="1" applyAlignment="1">
      <alignment horizontal="center" vertical="center" wrapText="1"/>
    </xf>
    <xf numFmtId="0" fontId="22" fillId="0" borderId="1" xfId="0" applyFont="1" applyBorder="1" applyAlignment="1">
      <alignment horizontal="left" vertical="center"/>
    </xf>
    <xf numFmtId="0" fontId="13" fillId="0" borderId="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15" borderId="2" xfId="0" applyFont="1" applyFill="1" applyBorder="1" applyAlignment="1">
      <alignment horizontal="left" vertical="top" wrapText="1"/>
    </xf>
    <xf numFmtId="0" fontId="2" fillId="15" borderId="4" xfId="0" applyFont="1" applyFill="1" applyBorder="1" applyAlignment="1">
      <alignment horizontal="left" vertical="top" wrapText="1"/>
    </xf>
    <xf numFmtId="0" fontId="2" fillId="15" borderId="3" xfId="0" applyFont="1" applyFill="1" applyBorder="1" applyAlignment="1">
      <alignment horizontal="left" vertical="top" wrapText="1"/>
    </xf>
    <xf numFmtId="1" fontId="19" fillId="0" borderId="2" xfId="0" applyNumberFormat="1" applyFont="1" applyBorder="1" applyAlignment="1">
      <alignment horizontal="left" vertical="center"/>
    </xf>
    <xf numFmtId="1" fontId="19" fillId="0" borderId="3" xfId="0" applyNumberFormat="1" applyFont="1" applyBorder="1" applyAlignment="1">
      <alignment horizontal="left" vertical="center"/>
    </xf>
    <xf numFmtId="0" fontId="2" fillId="15" borderId="21" xfId="0" applyFont="1" applyFill="1" applyBorder="1" applyAlignment="1">
      <alignment horizontal="left" vertical="top" wrapText="1"/>
    </xf>
    <xf numFmtId="0" fontId="2" fillId="15" borderId="25" xfId="0" applyFont="1" applyFill="1" applyBorder="1" applyAlignment="1">
      <alignment horizontal="left" vertical="top" wrapText="1"/>
    </xf>
    <xf numFmtId="1" fontId="14" fillId="0" borderId="2" xfId="0" applyNumberFormat="1" applyFont="1" applyBorder="1" applyAlignment="1">
      <alignment horizontal="center" vertical="center"/>
    </xf>
    <xf numFmtId="1" fontId="14" fillId="0" borderId="3" xfId="0" applyNumberFormat="1" applyFont="1" applyBorder="1" applyAlignment="1">
      <alignment horizontal="center" vertical="center"/>
    </xf>
    <xf numFmtId="1" fontId="5" fillId="0" borderId="2" xfId="2" applyNumberFormat="1" applyFont="1" applyBorder="1" applyAlignment="1">
      <alignment horizontal="center" vertical="center" wrapText="1" readingOrder="1"/>
    </xf>
    <xf numFmtId="1" fontId="5" fillId="0" borderId="3" xfId="2" applyNumberFormat="1" applyFont="1" applyBorder="1" applyAlignment="1">
      <alignment horizontal="center" vertical="center" wrapText="1" readingOrder="1"/>
    </xf>
    <xf numFmtId="1" fontId="19" fillId="0" borderId="2" xfId="0" applyNumberFormat="1" applyFont="1" applyBorder="1" applyAlignment="1">
      <alignment horizontal="center" vertical="center"/>
    </xf>
    <xf numFmtId="1" fontId="19" fillId="0" borderId="3" xfId="0" applyNumberFormat="1" applyFont="1" applyBorder="1" applyAlignment="1">
      <alignment horizontal="center" vertical="center"/>
    </xf>
    <xf numFmtId="0" fontId="2" fillId="11" borderId="21" xfId="0" applyFont="1" applyFill="1" applyBorder="1" applyAlignment="1">
      <alignment horizontal="left" vertical="top" wrapText="1"/>
    </xf>
    <xf numFmtId="0" fontId="2" fillId="11" borderId="25" xfId="0" applyFont="1" applyFill="1" applyBorder="1" applyAlignment="1">
      <alignment horizontal="left" vertical="top" wrapText="1"/>
    </xf>
    <xf numFmtId="1" fontId="16" fillId="0" borderId="2" xfId="7" applyNumberFormat="1" applyFont="1" applyBorder="1" applyAlignment="1">
      <alignment horizontal="center" vertical="center"/>
    </xf>
    <xf numFmtId="1" fontId="16" fillId="0" borderId="3" xfId="7" applyNumberFormat="1" applyFont="1" applyBorder="1" applyAlignment="1">
      <alignment horizontal="center" vertical="center"/>
    </xf>
    <xf numFmtId="0" fontId="5" fillId="0" borderId="2" xfId="0" applyFont="1" applyBorder="1" applyAlignment="1">
      <alignment horizontal="center" vertical="center" wrapText="1" readingOrder="1"/>
    </xf>
    <xf numFmtId="0" fontId="5" fillId="0" borderId="3" xfId="0" applyFont="1" applyBorder="1" applyAlignment="1">
      <alignment horizontal="center" vertical="center" wrapText="1" readingOrder="1"/>
    </xf>
    <xf numFmtId="0" fontId="2" fillId="15" borderId="27"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25" xfId="0" applyFont="1" applyFill="1" applyBorder="1" applyAlignment="1">
      <alignment horizontal="left" vertical="top" wrapText="1"/>
    </xf>
    <xf numFmtId="0" fontId="5" fillId="0" borderId="2" xfId="2" applyFont="1" applyBorder="1" applyAlignment="1">
      <alignment horizontal="center" vertical="center" wrapText="1" readingOrder="1"/>
    </xf>
    <xf numFmtId="0" fontId="5" fillId="0" borderId="3" xfId="2" applyFont="1" applyBorder="1" applyAlignment="1">
      <alignment horizontal="center" vertical="center" wrapText="1" readingOrder="1"/>
    </xf>
    <xf numFmtId="1" fontId="14" fillId="0" borderId="5" xfId="0" applyNumberFormat="1" applyFont="1" applyBorder="1" applyAlignment="1">
      <alignment horizontal="left" vertical="center"/>
    </xf>
    <xf numFmtId="1" fontId="14" fillId="0" borderId="6" xfId="0" applyNumberFormat="1" applyFont="1" applyBorder="1" applyAlignment="1">
      <alignment horizontal="left" vertical="center"/>
    </xf>
    <xf numFmtId="1" fontId="14" fillId="0" borderId="5" xfId="0" applyNumberFormat="1" applyFont="1" applyBorder="1" applyAlignment="1">
      <alignment horizontal="center" vertical="center"/>
    </xf>
    <xf numFmtId="1" fontId="14" fillId="0" borderId="6" xfId="0" applyNumberFormat="1" applyFont="1" applyBorder="1" applyAlignment="1">
      <alignment horizontal="center" vertical="center"/>
    </xf>
    <xf numFmtId="0" fontId="36" fillId="11" borderId="2" xfId="7" applyFont="1" applyFill="1" applyBorder="1" applyAlignment="1">
      <alignment horizontal="left" vertical="center" wrapText="1"/>
    </xf>
    <xf numFmtId="0" fontId="36" fillId="11" borderId="3" xfId="7" applyFont="1" applyFill="1" applyBorder="1" applyAlignment="1">
      <alignment horizontal="left" vertical="center" wrapText="1"/>
    </xf>
    <xf numFmtId="0" fontId="36" fillId="11" borderId="4" xfId="7" applyFont="1" applyFill="1" applyBorder="1" applyAlignment="1">
      <alignment horizontal="left" vertical="center" wrapText="1"/>
    </xf>
    <xf numFmtId="0" fontId="74" fillId="13" borderId="2" xfId="12" applyFont="1" applyFill="1" applyBorder="1" applyAlignment="1">
      <alignment horizontal="left" vertical="center" wrapText="1"/>
    </xf>
    <xf numFmtId="0" fontId="74" fillId="13" borderId="3" xfId="12" applyFont="1" applyFill="1" applyBorder="1" applyAlignment="1">
      <alignment horizontal="left" vertical="center" wrapText="1"/>
    </xf>
    <xf numFmtId="0" fontId="36" fillId="14" borderId="1" xfId="12" applyFont="1" applyFill="1" applyBorder="1" applyAlignment="1">
      <alignment horizontal="left" vertical="center" wrapText="1"/>
    </xf>
    <xf numFmtId="0" fontId="74" fillId="13" borderId="1" xfId="12" applyFont="1" applyFill="1" applyBorder="1" applyAlignment="1">
      <alignment horizontal="left" vertical="center" wrapText="1"/>
    </xf>
    <xf numFmtId="0" fontId="49" fillId="0" borderId="1" xfId="7" applyFont="1" applyBorder="1" applyAlignment="1">
      <alignment vertical="center" wrapText="1"/>
    </xf>
    <xf numFmtId="0" fontId="49" fillId="0" borderId="1" xfId="0" applyFont="1" applyBorder="1" applyAlignment="1">
      <alignment vertical="center" wrapText="1"/>
    </xf>
    <xf numFmtId="0" fontId="49" fillId="0" borderId="1" xfId="12" applyFont="1" applyBorder="1" applyAlignment="1">
      <alignment vertical="center" wrapText="1"/>
    </xf>
    <xf numFmtId="0" fontId="1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5" fillId="0" borderId="1" xfId="0" applyFont="1" applyBorder="1" applyAlignment="1">
      <alignment horizontal="left" vertical="center"/>
    </xf>
    <xf numFmtId="0" fontId="14" fillId="0" borderId="1" xfId="0" applyFont="1" applyBorder="1" applyAlignment="1">
      <alignment horizontal="left" vertical="top"/>
    </xf>
    <xf numFmtId="0" fontId="25" fillId="0" borderId="1" xfId="0" applyFont="1" applyBorder="1" applyAlignment="1">
      <alignment horizontal="left" vertical="center" wrapText="1"/>
    </xf>
    <xf numFmtId="0" fontId="20" fillId="0" borderId="1" xfId="0" applyFont="1" applyBorder="1" applyAlignment="1">
      <alignment horizontal="center" vertical="center"/>
    </xf>
    <xf numFmtId="0" fontId="2" fillId="0" borderId="4" xfId="0" applyFont="1" applyBorder="1" applyAlignment="1">
      <alignment horizontal="center" vertical="center" wrapText="1"/>
    </xf>
    <xf numFmtId="0" fontId="14" fillId="0" borderId="1" xfId="0" applyFont="1" applyBorder="1" applyAlignment="1">
      <alignment horizontal="right" vertical="center"/>
    </xf>
    <xf numFmtId="1" fontId="19" fillId="0" borderId="1" xfId="0" applyNumberFormat="1" applyFont="1" applyBorder="1" applyAlignment="1">
      <alignment horizontal="right" vertical="center"/>
    </xf>
    <xf numFmtId="0" fontId="14" fillId="11" borderId="1" xfId="0" applyFont="1" applyFill="1" applyBorder="1" applyAlignment="1">
      <alignment horizontal="left" vertical="top" wrapText="1"/>
    </xf>
    <xf numFmtId="1" fontId="14" fillId="0" borderId="1" xfId="0" applyNumberFormat="1" applyFont="1" applyBorder="1" applyAlignment="1">
      <alignment horizontal="right" vertical="center"/>
    </xf>
    <xf numFmtId="0" fontId="16" fillId="0" borderId="1" xfId="0" applyFont="1" applyBorder="1" applyAlignment="1">
      <alignment horizontal="center" vertical="center"/>
    </xf>
    <xf numFmtId="1" fontId="2" fillId="0" borderId="1" xfId="0" applyNumberFormat="1" applyFont="1" applyBorder="1" applyAlignment="1">
      <alignment horizontal="right" vertical="center"/>
    </xf>
    <xf numFmtId="1" fontId="25" fillId="0" borderId="1" xfId="0" applyNumberFormat="1" applyFont="1" applyBorder="1" applyAlignment="1">
      <alignment horizontal="right" vertical="center" wrapText="1"/>
    </xf>
    <xf numFmtId="1" fontId="3" fillId="0" borderId="1" xfId="0" applyNumberFormat="1" applyFont="1" applyBorder="1" applyAlignment="1">
      <alignment horizontal="right" vertical="center" wrapText="1"/>
    </xf>
    <xf numFmtId="0" fontId="18" fillId="2" borderId="1" xfId="0" applyFont="1" applyFill="1" applyBorder="1" applyAlignment="1">
      <alignment horizontal="left" vertical="top" wrapText="1"/>
    </xf>
    <xf numFmtId="0" fontId="53" fillId="0" borderId="1" xfId="0" applyFont="1" applyBorder="1" applyAlignment="1">
      <alignment horizontal="center" vertical="center"/>
    </xf>
    <xf numFmtId="0" fontId="14" fillId="15" borderId="2" xfId="0" applyFont="1" applyFill="1" applyBorder="1" applyAlignment="1">
      <alignment horizontal="left" vertical="top" wrapText="1"/>
    </xf>
    <xf numFmtId="0" fontId="14" fillId="15" borderId="4" xfId="0" applyFont="1" applyFill="1" applyBorder="1" applyAlignment="1">
      <alignment horizontal="left" vertical="top" wrapText="1"/>
    </xf>
    <xf numFmtId="0" fontId="14" fillId="15" borderId="3" xfId="0" applyFont="1" applyFill="1" applyBorder="1" applyAlignment="1">
      <alignment horizontal="left" vertical="top"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9" fillId="0" borderId="2" xfId="0" applyFont="1" applyBorder="1" applyAlignment="1">
      <alignment horizontal="left" vertical="center"/>
    </xf>
    <xf numFmtId="0" fontId="19" fillId="0" borderId="4" xfId="0" applyFont="1" applyBorder="1" applyAlignment="1">
      <alignment horizontal="left" vertical="center"/>
    </xf>
    <xf numFmtId="0" fontId="19" fillId="0" borderId="3" xfId="0" applyFont="1" applyBorder="1" applyAlignment="1">
      <alignment horizontal="left" vertical="center"/>
    </xf>
    <xf numFmtId="0" fontId="3" fillId="0" borderId="1" xfId="0" applyFont="1" applyBorder="1" applyAlignment="1">
      <alignment horizontal="left" vertical="center"/>
    </xf>
    <xf numFmtId="0" fontId="16" fillId="0" borderId="1" xfId="0" applyFont="1" applyBorder="1" applyAlignment="1">
      <alignment horizontal="center" vertical="center" wrapText="1"/>
    </xf>
    <xf numFmtId="0" fontId="14" fillId="2" borderId="1" xfId="0" applyFont="1" applyFill="1" applyBorder="1" applyAlignment="1">
      <alignment horizontal="left" vertical="top" wrapText="1"/>
    </xf>
    <xf numFmtId="0" fontId="18" fillId="12" borderId="1" xfId="0" applyFont="1" applyFill="1" applyBorder="1" applyAlignment="1">
      <alignment horizontal="left" vertical="top" wrapText="1"/>
    </xf>
    <xf numFmtId="0" fontId="18" fillId="15" borderId="1" xfId="0" applyFont="1" applyFill="1" applyBorder="1" applyAlignment="1">
      <alignment horizontal="left" vertical="top" wrapText="1"/>
    </xf>
    <xf numFmtId="0" fontId="14" fillId="15" borderId="1" xfId="0" applyFont="1" applyFill="1" applyBorder="1" applyAlignment="1">
      <alignment horizontal="left" vertical="top" wrapText="1"/>
    </xf>
    <xf numFmtId="0" fontId="0" fillId="0" borderId="1" xfId="0" applyBorder="1" applyAlignment="1">
      <alignment horizontal="left"/>
    </xf>
    <xf numFmtId="0" fontId="16" fillId="0" borderId="1" xfId="0" applyFont="1" applyBorder="1"/>
    <xf numFmtId="0" fontId="3" fillId="0" borderId="1" xfId="0" applyFont="1" applyBorder="1"/>
    <xf numFmtId="0" fontId="14" fillId="13" borderId="6" xfId="0" applyFont="1" applyFill="1" applyBorder="1" applyAlignment="1">
      <alignment horizontal="left" vertical="center" wrapText="1"/>
    </xf>
    <xf numFmtId="0" fontId="14" fillId="16" borderId="0" xfId="0" applyFont="1" applyFill="1" applyAlignment="1">
      <alignment horizontal="left" wrapText="1"/>
    </xf>
    <xf numFmtId="0" fontId="14" fillId="16" borderId="16" xfId="0" applyFont="1" applyFill="1" applyBorder="1" applyAlignment="1">
      <alignment horizontal="left" wrapText="1"/>
    </xf>
    <xf numFmtId="0" fontId="14" fillId="16" borderId="0" xfId="0" applyFont="1" applyFill="1" applyBorder="1" applyAlignment="1">
      <alignment horizontal="left" wrapText="1"/>
    </xf>
    <xf numFmtId="0" fontId="14" fillId="16" borderId="24" xfId="0" applyFont="1" applyFill="1" applyBorder="1" applyAlignment="1">
      <alignment horizontal="left" wrapText="1"/>
    </xf>
    <xf numFmtId="0" fontId="14" fillId="14" borderId="6" xfId="12" applyFont="1" applyFill="1" applyBorder="1" applyAlignment="1">
      <alignment horizontal="left" vertical="center" wrapText="1"/>
    </xf>
    <xf numFmtId="0" fontId="2" fillId="0" borderId="1" xfId="0" applyFont="1" applyBorder="1" applyAlignment="1">
      <alignment horizontal="right" vertical="center"/>
    </xf>
    <xf numFmtId="0" fontId="74" fillId="4" borderId="1" xfId="12" applyFont="1" applyFill="1" applyBorder="1" applyAlignment="1">
      <alignment horizontal="center" vertical="center"/>
    </xf>
    <xf numFmtId="0" fontId="36" fillId="0" borderId="1" xfId="0" applyFont="1" applyBorder="1" applyAlignment="1">
      <alignment vertical="center"/>
    </xf>
  </cellXfs>
  <cellStyles count="13">
    <cellStyle name="Comma 2" xfId="6" xr:uid="{4AE72310-3757-4211-A667-380A346EDD9F}"/>
    <cellStyle name="Comma 2 2" xfId="10" xr:uid="{EA155C92-965C-4D1B-A430-C07A91C866DD}"/>
    <cellStyle name="Normal" xfId="0" builtinId="0"/>
    <cellStyle name="Normal 2" xfId="2" xr:uid="{03DECD83-11CF-4864-87A5-23649DF0CE1B}"/>
    <cellStyle name="Normal 2 2" xfId="4" xr:uid="{4D008D1E-191B-43F0-9A88-D99CB07565A4}"/>
    <cellStyle name="Normal 3 3" xfId="3" xr:uid="{06CB1350-9276-4F97-8EC2-160A3A8E0700}"/>
    <cellStyle name="Normal 3 3 2" xfId="8" xr:uid="{886AE89E-22B9-4EA0-AC96-C3718FC9D72D}"/>
    <cellStyle name="Normal 4" xfId="9" xr:uid="{96E53A72-3588-4B07-8EF7-CEC7C7DE707E}"/>
    <cellStyle name="Normal 5" xfId="7" xr:uid="{D366D898-03B7-4F6D-975A-EB414420AA2F}"/>
    <cellStyle name="Normal 5 4 2 2" xfId="12" xr:uid="{0D869531-F5E6-4EAC-9D3C-8FE4B198B4FB}"/>
    <cellStyle name="Normal 6" xfId="11" xr:uid="{4AA1494F-AC7F-4694-BA1D-0AE79C3CF429}"/>
    <cellStyle name="Percent" xfId="1" builtinId="5"/>
    <cellStyle name="Percent 2 2" xfId="5" xr:uid="{329C5DB7-1A69-4278-8937-11B3ECA9DADC}"/>
  </cellStyles>
  <dxfs count="0"/>
  <tableStyles count="0" defaultTableStyle="TableStyleMedium2" defaultPivotStyle="PivotStyleLight16"/>
  <colors>
    <mruColors>
      <color rgb="FFFFFF99"/>
      <color rgb="FFC6E0B4"/>
      <color rgb="FFE28A8A"/>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e Uiboupin" id="{F03FC1CD-AF61-4002-ABB4-FF3D431F38D0}" userId="S::mare.uiboupin@kutsekoda.ee::26d74d92-4f6e-4ae2-a500-8c87357a2de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00" dT="2019-12-06T13:29:03.87" personId="{F03FC1CD-AF61-4002-ABB4-FF3D431F38D0}" id="{BBEE4743-1AA7-42FF-AC47-D8FCCA9F482F}">
    <text>Selles uuringus on tärniga ISCOd hõlmatud uuringusse üle majanduse.</text>
  </threadedComment>
  <threadedComment ref="E376" dT="2024-10-01T11:46:10.41" personId="{F03FC1CD-AF61-4002-ABB4-FF3D431F38D0}" id="{4B434C02-C56F-41C8-9EF4-34E6DE3ABD81}">
    <text>NB Põhikutsealad "Juhid ehituses" ja "Tööjuhid" on tõstetud haridustase järgi kõrg- ja kutseharidus eraldi.</text>
  </threadedComment>
  <threadedComment ref="F376" dT="2024-10-01T11:29:05.29" personId="{F03FC1CD-AF61-4002-ABB4-FF3D431F38D0}" id="{753FBED0-5D4E-4E17-BA1D-1FA706395DFF}">
    <text xml:space="preserve">Siin veerus ehituse uuringu kohta: Põhikutsealade sisemine jagunemine on spetsialiseerumiste (nt insenerid) või haridustasemete järgi. NB Põhikutsealade sees kutsealade vahel hõivatute jagunemised on tuletatud statistiliste andmete ja eksperthinnangute põhjal, kuna hõive alusandmed on kohati liiga üldised. Kutsehariduse rida sisaldab nii kutse- kui ka üldharidust.
</text>
  </threadedComment>
  <threadedComment ref="J376" dT="2024-10-01T11:35:55.72" personId="{F03FC1CD-AF61-4002-ABB4-FF3D431F38D0}" id="{99B6176F-2A13-4E2C-86F3-B4A074CBB6DB}">
    <text>Siin veerus ehituse uuringu kohta on: Oskustöötajate tööjõuvajadusena on siin toodud tasemeõppes koolitamise vajadus. Oskustöötajatest osa (viiendik) võib saada ettevalmistuse koolituste kaudu ja neid ei ole siin arvesse võetud, st kogu uue tööjõu vajadus on suurem (vt ptk 3.3).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ska.kutsekoda.ee/field/pollumajandus-ja-toiduainetoostu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21"/>
  <sheetViews>
    <sheetView tabSelected="1" zoomScale="80" zoomScaleNormal="80" workbookViewId="0">
      <pane xSplit="5" ySplit="3" topLeftCell="F401" activePane="bottomRight" state="frozen"/>
      <selection pane="topRight" activeCell="E1" sqref="E1"/>
      <selection pane="bottomLeft" activeCell="A4" sqref="A4"/>
      <selection pane="bottomRight" activeCell="L411" sqref="L411"/>
    </sheetView>
  </sheetViews>
  <sheetFormatPr defaultRowHeight="14.5" x14ac:dyDescent="0.35"/>
  <cols>
    <col min="1" max="1" width="24.453125" style="73" customWidth="1"/>
    <col min="2" max="2" width="10.453125" style="97" customWidth="1"/>
    <col min="3" max="3" width="9.7265625" style="61" customWidth="1"/>
    <col min="4" max="4" width="7.26953125" style="237" customWidth="1"/>
    <col min="5" max="5" width="23.7265625" style="60" customWidth="1"/>
    <col min="6" max="6" width="17.26953125" style="109" customWidth="1"/>
    <col min="7" max="7" width="12.453125" style="109" customWidth="1"/>
    <col min="8" max="8" width="9.54296875" style="271" customWidth="1"/>
    <col min="9" max="9" width="10.26953125" style="97" customWidth="1"/>
    <col min="10" max="10" width="10.6328125" style="15" customWidth="1"/>
    <col min="11" max="11" width="11.1796875" style="15" customWidth="1"/>
    <col min="12" max="12" width="9.1796875" style="15" customWidth="1"/>
    <col min="13" max="13" width="11.26953125" style="76" customWidth="1"/>
    <col min="14" max="14" width="18.81640625" style="67" customWidth="1"/>
    <col min="15" max="15" width="8.1796875" style="15" customWidth="1"/>
    <col min="16" max="20" width="6.453125" style="15" customWidth="1"/>
    <col min="21" max="21" width="114.453125" style="61" customWidth="1"/>
  </cols>
  <sheetData>
    <row r="1" spans="1:21" ht="50.5" customHeight="1" x14ac:dyDescent="0.35">
      <c r="A1" s="284" t="s">
        <v>1619</v>
      </c>
      <c r="B1" s="156"/>
      <c r="C1" s="156"/>
      <c r="D1" s="158"/>
      <c r="E1" s="156"/>
      <c r="F1" s="158"/>
      <c r="G1" s="156"/>
      <c r="H1" s="272"/>
      <c r="I1" s="156"/>
      <c r="J1" s="156"/>
      <c r="K1" s="156"/>
      <c r="L1" s="156"/>
      <c r="M1" s="156"/>
      <c r="N1" s="156"/>
      <c r="O1" s="156"/>
      <c r="P1" s="156"/>
      <c r="Q1" s="156"/>
      <c r="R1" s="156"/>
      <c r="S1" s="156"/>
      <c r="T1" s="156"/>
      <c r="U1" s="156"/>
    </row>
    <row r="2" spans="1:21" ht="15.75" customHeight="1" x14ac:dyDescent="0.35">
      <c r="A2" s="561" t="s">
        <v>0</v>
      </c>
      <c r="B2" s="560" t="s">
        <v>1210</v>
      </c>
      <c r="C2" s="560" t="s">
        <v>1234</v>
      </c>
      <c r="D2" s="560" t="s">
        <v>1298</v>
      </c>
      <c r="E2" s="560" t="s">
        <v>1014</v>
      </c>
      <c r="F2" s="560" t="s">
        <v>1317</v>
      </c>
      <c r="G2" s="560" t="s">
        <v>1049</v>
      </c>
      <c r="H2" s="568" t="s">
        <v>153</v>
      </c>
      <c r="I2" s="560" t="s">
        <v>1050</v>
      </c>
      <c r="J2" s="245"/>
      <c r="K2" s="246"/>
      <c r="L2" s="247"/>
      <c r="M2" s="562" t="s">
        <v>1318</v>
      </c>
      <c r="N2" s="564" t="s">
        <v>1322</v>
      </c>
      <c r="O2" s="238"/>
      <c r="P2" s="239"/>
      <c r="Q2" s="239"/>
      <c r="R2" s="239"/>
      <c r="S2" s="239"/>
      <c r="T2" s="240"/>
      <c r="U2" s="566" t="s">
        <v>1314</v>
      </c>
    </row>
    <row r="3" spans="1:21" s="134" customFormat="1" ht="70.5" customHeight="1" x14ac:dyDescent="0.35">
      <c r="A3" s="561"/>
      <c r="B3" s="560"/>
      <c r="C3" s="560"/>
      <c r="D3" s="560"/>
      <c r="E3" s="560"/>
      <c r="F3" s="560"/>
      <c r="G3" s="560"/>
      <c r="H3" s="568"/>
      <c r="I3" s="560"/>
      <c r="J3" s="241" t="s">
        <v>1319</v>
      </c>
      <c r="K3" s="242" t="s">
        <v>1320</v>
      </c>
      <c r="L3" s="248" t="s">
        <v>1321</v>
      </c>
      <c r="M3" s="563"/>
      <c r="N3" s="565"/>
      <c r="O3" s="241" t="s">
        <v>1316</v>
      </c>
      <c r="P3" s="242" t="s">
        <v>1037</v>
      </c>
      <c r="Q3" s="242" t="s">
        <v>377</v>
      </c>
      <c r="R3" s="242" t="s">
        <v>429</v>
      </c>
      <c r="S3" s="243" t="s">
        <v>187</v>
      </c>
      <c r="T3" s="244" t="s">
        <v>378</v>
      </c>
      <c r="U3" s="567"/>
    </row>
    <row r="4" spans="1:21" ht="15" customHeight="1" x14ac:dyDescent="0.35">
      <c r="A4" s="7" t="s">
        <v>154</v>
      </c>
      <c r="B4" s="6">
        <v>2017</v>
      </c>
      <c r="C4" s="7" t="s">
        <v>155</v>
      </c>
      <c r="D4" s="169" t="s">
        <v>11</v>
      </c>
      <c r="E4" s="37" t="s">
        <v>157</v>
      </c>
      <c r="F4" s="160">
        <v>1322</v>
      </c>
      <c r="G4" s="7" t="s">
        <v>1168</v>
      </c>
      <c r="H4" s="4">
        <v>100</v>
      </c>
      <c r="I4" s="63" t="s">
        <v>129</v>
      </c>
      <c r="J4" s="177">
        <v>2.4523999999999999</v>
      </c>
      <c r="K4" s="177">
        <v>-1</v>
      </c>
      <c r="L4" s="177">
        <v>3.4523999999999999</v>
      </c>
      <c r="M4" s="524">
        <v>-0.25239999999999996</v>
      </c>
      <c r="N4" s="177"/>
      <c r="O4" s="524">
        <v>3.85</v>
      </c>
      <c r="P4" s="524"/>
      <c r="Q4" s="524"/>
      <c r="R4" s="524">
        <v>7.7</v>
      </c>
      <c r="S4" s="524">
        <v>3.85</v>
      </c>
      <c r="T4" s="526">
        <v>0.45350000000000001</v>
      </c>
      <c r="U4" s="528" t="s">
        <v>170</v>
      </c>
    </row>
    <row r="5" spans="1:21" x14ac:dyDescent="0.35">
      <c r="A5" s="7" t="s">
        <v>154</v>
      </c>
      <c r="B5" s="6">
        <v>2017</v>
      </c>
      <c r="C5" s="7" t="s">
        <v>155</v>
      </c>
      <c r="D5" s="167" t="s">
        <v>389</v>
      </c>
      <c r="E5" s="37" t="s">
        <v>158</v>
      </c>
      <c r="F5" s="160" t="s">
        <v>1061</v>
      </c>
      <c r="G5" s="33" t="s">
        <v>1172</v>
      </c>
      <c r="H5" s="150">
        <v>60</v>
      </c>
      <c r="I5" s="14" t="s">
        <v>44</v>
      </c>
      <c r="J5" s="177">
        <v>1.6500000000000001</v>
      </c>
      <c r="K5" s="177">
        <v>0</v>
      </c>
      <c r="L5" s="177">
        <v>1.6500000000000001</v>
      </c>
      <c r="M5" s="524"/>
      <c r="N5" s="177"/>
      <c r="O5" s="524"/>
      <c r="P5" s="524"/>
      <c r="Q5" s="524"/>
      <c r="R5" s="524"/>
      <c r="S5" s="524"/>
      <c r="T5" s="526"/>
      <c r="U5" s="529"/>
    </row>
    <row r="6" spans="1:21" x14ac:dyDescent="0.35">
      <c r="A6" s="7" t="s">
        <v>154</v>
      </c>
      <c r="B6" s="6">
        <v>2017</v>
      </c>
      <c r="C6" s="7" t="s">
        <v>155</v>
      </c>
      <c r="D6" s="169" t="s">
        <v>60</v>
      </c>
      <c r="E6" s="37" t="s">
        <v>159</v>
      </c>
      <c r="F6" s="160" t="s">
        <v>1062</v>
      </c>
      <c r="G6" s="16" t="s">
        <v>1176</v>
      </c>
      <c r="H6" s="4">
        <v>210</v>
      </c>
      <c r="I6" s="14" t="s">
        <v>44</v>
      </c>
      <c r="J6" s="177">
        <v>6.6</v>
      </c>
      <c r="K6" s="177">
        <v>0</v>
      </c>
      <c r="L6" s="177">
        <v>6.6</v>
      </c>
      <c r="M6" s="524">
        <v>-12.159822468783759</v>
      </c>
      <c r="N6" s="177"/>
      <c r="O6" s="177">
        <v>1.65</v>
      </c>
      <c r="P6" s="177"/>
      <c r="Q6" s="177">
        <v>1.65</v>
      </c>
      <c r="R6" s="177"/>
      <c r="S6" s="177"/>
      <c r="T6" s="181"/>
      <c r="U6" s="429" t="s">
        <v>171</v>
      </c>
    </row>
    <row r="7" spans="1:21" x14ac:dyDescent="0.35">
      <c r="A7" s="7" t="s">
        <v>154</v>
      </c>
      <c r="B7" s="6">
        <v>2017</v>
      </c>
      <c r="C7" s="7" t="s">
        <v>155</v>
      </c>
      <c r="D7" s="169" t="s">
        <v>24</v>
      </c>
      <c r="E7" s="37" t="s">
        <v>160</v>
      </c>
      <c r="F7" s="160">
        <v>7542</v>
      </c>
      <c r="G7" s="7" t="s">
        <v>1185</v>
      </c>
      <c r="H7" s="4">
        <v>70</v>
      </c>
      <c r="I7" s="63" t="s">
        <v>129</v>
      </c>
      <c r="J7" s="177">
        <v>1.4249000000000001</v>
      </c>
      <c r="K7" s="177">
        <v>-0.70000000000000007</v>
      </c>
      <c r="L7" s="177">
        <v>2.1249000000000002</v>
      </c>
      <c r="M7" s="524"/>
      <c r="N7" s="177"/>
      <c r="O7" s="177">
        <v>0</v>
      </c>
      <c r="P7" s="177"/>
      <c r="Q7" s="177"/>
      <c r="R7" s="177"/>
      <c r="S7" s="177"/>
      <c r="T7" s="181"/>
      <c r="U7" s="410" t="s">
        <v>172</v>
      </c>
    </row>
    <row r="8" spans="1:21" ht="24" x14ac:dyDescent="0.35">
      <c r="A8" s="7" t="s">
        <v>154</v>
      </c>
      <c r="B8" s="6">
        <v>2017</v>
      </c>
      <c r="C8" s="7" t="s">
        <v>155</v>
      </c>
      <c r="D8" s="169" t="s">
        <v>24</v>
      </c>
      <c r="E8" s="37" t="s">
        <v>161</v>
      </c>
      <c r="F8" s="160" t="s">
        <v>1063</v>
      </c>
      <c r="G8" s="7" t="s">
        <v>1136</v>
      </c>
      <c r="H8" s="150">
        <v>1070</v>
      </c>
      <c r="I8" s="63" t="s">
        <v>129</v>
      </c>
      <c r="J8" s="177">
        <v>18.292794759825327</v>
      </c>
      <c r="K8" s="177">
        <v>-10.700000000000001</v>
      </c>
      <c r="L8" s="177">
        <v>28.99279475982533</v>
      </c>
      <c r="M8" s="524"/>
      <c r="N8" s="177"/>
      <c r="O8" s="177">
        <v>22.86</v>
      </c>
      <c r="P8" s="176">
        <v>22.86</v>
      </c>
      <c r="Q8" s="176"/>
      <c r="R8" s="176"/>
      <c r="S8" s="176"/>
      <c r="T8" s="181"/>
      <c r="U8" s="410" t="s">
        <v>173</v>
      </c>
    </row>
    <row r="9" spans="1:21" x14ac:dyDescent="0.35">
      <c r="A9" s="7" t="s">
        <v>154</v>
      </c>
      <c r="B9" s="6">
        <v>2017</v>
      </c>
      <c r="C9" s="7" t="s">
        <v>155</v>
      </c>
      <c r="D9" s="169" t="s">
        <v>24</v>
      </c>
      <c r="E9" s="37" t="s">
        <v>162</v>
      </c>
      <c r="F9" s="160" t="s">
        <v>1064</v>
      </c>
      <c r="G9" s="7" t="s">
        <v>1136</v>
      </c>
      <c r="H9" s="150">
        <v>610</v>
      </c>
      <c r="I9" s="63" t="s">
        <v>129</v>
      </c>
      <c r="J9" s="177">
        <v>9.8389627089584231</v>
      </c>
      <c r="K9" s="177">
        <v>-6.1000000000000005</v>
      </c>
      <c r="L9" s="177">
        <v>15.938962708958424</v>
      </c>
      <c r="M9" s="524"/>
      <c r="N9" s="177"/>
      <c r="O9" s="177">
        <v>1.4</v>
      </c>
      <c r="P9" s="176">
        <v>1.4</v>
      </c>
      <c r="Q9" s="176"/>
      <c r="R9" s="176"/>
      <c r="S9" s="176"/>
      <c r="T9" s="181"/>
      <c r="U9" s="410" t="s">
        <v>174</v>
      </c>
    </row>
    <row r="10" spans="1:21" ht="24" x14ac:dyDescent="0.35">
      <c r="A10" s="7" t="s">
        <v>154</v>
      </c>
      <c r="B10" s="6">
        <v>2017</v>
      </c>
      <c r="C10" s="7" t="s">
        <v>155</v>
      </c>
      <c r="D10" s="169" t="s">
        <v>24</v>
      </c>
      <c r="E10" s="37" t="s">
        <v>163</v>
      </c>
      <c r="F10" s="161">
        <v>7233</v>
      </c>
      <c r="G10" s="7" t="s">
        <v>1136</v>
      </c>
      <c r="H10" s="150">
        <v>270</v>
      </c>
      <c r="I10" s="63" t="s">
        <v>129</v>
      </c>
      <c r="J10" s="177">
        <v>5.4904549999999999</v>
      </c>
      <c r="K10" s="177">
        <v>-2.7</v>
      </c>
      <c r="L10" s="177">
        <v>8.190455</v>
      </c>
      <c r="M10" s="524"/>
      <c r="N10" s="177"/>
      <c r="O10" s="177">
        <v>3.5772899999999996</v>
      </c>
      <c r="P10" s="176">
        <v>3.5772899999999996</v>
      </c>
      <c r="Q10" s="176"/>
      <c r="R10" s="176"/>
      <c r="S10" s="176"/>
      <c r="T10" s="181"/>
      <c r="U10" s="429" t="s">
        <v>175</v>
      </c>
    </row>
    <row r="11" spans="1:21" x14ac:dyDescent="0.35">
      <c r="A11" s="7" t="s">
        <v>154</v>
      </c>
      <c r="B11" s="6">
        <v>2017</v>
      </c>
      <c r="C11" s="7" t="s">
        <v>156</v>
      </c>
      <c r="D11" s="169" t="s">
        <v>11</v>
      </c>
      <c r="E11" s="37" t="s">
        <v>164</v>
      </c>
      <c r="F11" s="161">
        <v>1321</v>
      </c>
      <c r="G11" s="7" t="s">
        <v>1168</v>
      </c>
      <c r="H11" s="4">
        <v>700</v>
      </c>
      <c r="I11" s="14" t="s">
        <v>44</v>
      </c>
      <c r="J11" s="177">
        <v>16.618613138686133</v>
      </c>
      <c r="K11" s="177">
        <v>0</v>
      </c>
      <c r="L11" s="177">
        <v>16.618613138686133</v>
      </c>
      <c r="M11" s="524">
        <v>9.4813868613138617</v>
      </c>
      <c r="N11" s="177"/>
      <c r="O11" s="524">
        <v>57.6</v>
      </c>
      <c r="P11" s="524"/>
      <c r="Q11" s="524"/>
      <c r="R11" s="524">
        <v>75.599999999999994</v>
      </c>
      <c r="S11" s="524">
        <v>57.6</v>
      </c>
      <c r="T11" s="526">
        <v>2</v>
      </c>
      <c r="U11" s="530" t="s">
        <v>176</v>
      </c>
    </row>
    <row r="12" spans="1:21" x14ac:dyDescent="0.35">
      <c r="A12" s="7" t="s">
        <v>154</v>
      </c>
      <c r="B12" s="6">
        <v>2017</v>
      </c>
      <c r="C12" s="7" t="s">
        <v>156</v>
      </c>
      <c r="D12" s="167" t="s">
        <v>389</v>
      </c>
      <c r="E12" s="37" t="s">
        <v>165</v>
      </c>
      <c r="F12" s="161">
        <v>2151</v>
      </c>
      <c r="G12" s="33" t="s">
        <v>1172</v>
      </c>
      <c r="H12" s="4">
        <v>1090</v>
      </c>
      <c r="I12" s="14" t="s">
        <v>44</v>
      </c>
      <c r="J12" s="177">
        <v>31.500000000000004</v>
      </c>
      <c r="K12" s="177">
        <v>0</v>
      </c>
      <c r="L12" s="177">
        <v>31.500000000000004</v>
      </c>
      <c r="M12" s="524"/>
      <c r="N12" s="177"/>
      <c r="O12" s="524"/>
      <c r="P12" s="524"/>
      <c r="Q12" s="524"/>
      <c r="R12" s="524"/>
      <c r="S12" s="524"/>
      <c r="T12" s="526"/>
      <c r="U12" s="530"/>
    </row>
    <row r="13" spans="1:21" x14ac:dyDescent="0.35">
      <c r="A13" s="7" t="s">
        <v>154</v>
      </c>
      <c r="B13" s="6">
        <v>2017</v>
      </c>
      <c r="C13" s="7" t="s">
        <v>156</v>
      </c>
      <c r="D13" s="167" t="s">
        <v>389</v>
      </c>
      <c r="E13" s="37" t="s">
        <v>166</v>
      </c>
      <c r="F13" s="161" t="s">
        <v>1065</v>
      </c>
      <c r="G13" s="33" t="s">
        <v>1172</v>
      </c>
      <c r="H13" s="150">
        <v>110</v>
      </c>
      <c r="I13" s="14" t="s">
        <v>16</v>
      </c>
      <c r="J13" s="177">
        <v>4.7769953051643199</v>
      </c>
      <c r="K13" s="177">
        <v>2.2000000000000002</v>
      </c>
      <c r="L13" s="177">
        <v>2.5769953051643193</v>
      </c>
      <c r="M13" s="177">
        <v>-2.3019953051643198</v>
      </c>
      <c r="N13" s="177"/>
      <c r="O13" s="177">
        <v>2.4750000000000001</v>
      </c>
      <c r="P13" s="176"/>
      <c r="Q13" s="176">
        <v>1.0149999999999999</v>
      </c>
      <c r="R13" s="525">
        <v>2.4750000000000001</v>
      </c>
      <c r="S13" s="525"/>
      <c r="T13" s="177">
        <v>7.2300469483568081E-2</v>
      </c>
      <c r="U13" s="411" t="s">
        <v>177</v>
      </c>
    </row>
    <row r="14" spans="1:21" ht="36" x14ac:dyDescent="0.35">
      <c r="A14" s="7" t="s">
        <v>154</v>
      </c>
      <c r="B14" s="6">
        <v>2017</v>
      </c>
      <c r="C14" s="7" t="s">
        <v>156</v>
      </c>
      <c r="D14" s="169" t="s">
        <v>60</v>
      </c>
      <c r="E14" s="37" t="s">
        <v>167</v>
      </c>
      <c r="F14" s="161" t="s">
        <v>1066</v>
      </c>
      <c r="G14" s="16" t="s">
        <v>1176</v>
      </c>
      <c r="H14" s="150">
        <v>900</v>
      </c>
      <c r="I14" s="14" t="s">
        <v>16</v>
      </c>
      <c r="J14" s="177">
        <v>33</v>
      </c>
      <c r="K14" s="177">
        <v>13</v>
      </c>
      <c r="L14" s="177">
        <v>20</v>
      </c>
      <c r="M14" s="177">
        <v>-24.6</v>
      </c>
      <c r="N14" s="177"/>
      <c r="O14" s="177">
        <v>8.4</v>
      </c>
      <c r="P14" s="176"/>
      <c r="Q14" s="176">
        <v>8.4</v>
      </c>
      <c r="R14" s="176"/>
      <c r="S14" s="176"/>
      <c r="T14" s="181"/>
      <c r="U14" s="411" t="s">
        <v>178</v>
      </c>
    </row>
    <row r="15" spans="1:21" ht="24" x14ac:dyDescent="0.35">
      <c r="A15" s="7" t="s">
        <v>154</v>
      </c>
      <c r="B15" s="6">
        <v>2017</v>
      </c>
      <c r="C15" s="7" t="s">
        <v>156</v>
      </c>
      <c r="D15" s="169" t="s">
        <v>24</v>
      </c>
      <c r="E15" s="37" t="s">
        <v>168</v>
      </c>
      <c r="F15" s="161" t="s">
        <v>1067</v>
      </c>
      <c r="G15" s="7" t="s">
        <v>1136</v>
      </c>
      <c r="H15" s="150">
        <v>5530</v>
      </c>
      <c r="I15" s="14" t="s">
        <v>44</v>
      </c>
      <c r="J15" s="177">
        <v>129.806195244055</v>
      </c>
      <c r="K15" s="177">
        <v>-27.65</v>
      </c>
      <c r="L15" s="177">
        <v>157.45619524405501</v>
      </c>
      <c r="M15" s="177">
        <v>-13.346195244055011</v>
      </c>
      <c r="N15" s="177"/>
      <c r="O15" s="177">
        <v>116.46</v>
      </c>
      <c r="P15" s="176">
        <v>116.46</v>
      </c>
      <c r="Q15" s="176"/>
      <c r="R15" s="176"/>
      <c r="S15" s="176"/>
      <c r="T15" s="181"/>
      <c r="U15" s="411" t="s">
        <v>179</v>
      </c>
    </row>
    <row r="16" spans="1:21" ht="24" x14ac:dyDescent="0.35">
      <c r="A16" s="7" t="s">
        <v>154</v>
      </c>
      <c r="B16" s="6">
        <v>2017</v>
      </c>
      <c r="C16" s="7" t="s">
        <v>156</v>
      </c>
      <c r="D16" s="169" t="s">
        <v>24</v>
      </c>
      <c r="E16" s="37" t="s">
        <v>169</v>
      </c>
      <c r="F16" s="161">
        <v>8182</v>
      </c>
      <c r="G16" s="7" t="s">
        <v>1136</v>
      </c>
      <c r="H16" s="4">
        <v>510</v>
      </c>
      <c r="I16" s="14" t="s">
        <v>129</v>
      </c>
      <c r="J16" s="177">
        <v>10.571200000000001</v>
      </c>
      <c r="K16" s="177">
        <v>-12.239999999999998</v>
      </c>
      <c r="L16" s="177">
        <v>22.811199999999999</v>
      </c>
      <c r="M16" s="177">
        <v>-5.1112000000000011</v>
      </c>
      <c r="N16" s="177"/>
      <c r="O16" s="177">
        <v>5.46</v>
      </c>
      <c r="P16" s="177">
        <v>5.46</v>
      </c>
      <c r="Q16" s="177"/>
      <c r="R16" s="177"/>
      <c r="S16" s="177"/>
      <c r="T16" s="181"/>
      <c r="U16" s="411" t="s">
        <v>180</v>
      </c>
    </row>
    <row r="17" spans="1:21" ht="24" x14ac:dyDescent="0.35">
      <c r="A17" s="7" t="s">
        <v>154</v>
      </c>
      <c r="B17" s="6">
        <v>2017</v>
      </c>
      <c r="C17" s="7" t="s">
        <v>156</v>
      </c>
      <c r="D17" s="169" t="s">
        <v>24</v>
      </c>
      <c r="E17" s="37" t="s">
        <v>163</v>
      </c>
      <c r="F17" s="161">
        <v>7233</v>
      </c>
      <c r="G17" s="7" t="s">
        <v>1136</v>
      </c>
      <c r="H17" s="4">
        <v>310</v>
      </c>
      <c r="I17" s="14" t="s">
        <v>44</v>
      </c>
      <c r="J17" s="177">
        <v>7.6860450000000009</v>
      </c>
      <c r="K17" s="177">
        <v>-1.55</v>
      </c>
      <c r="L17" s="177">
        <v>9.2360450000000007</v>
      </c>
      <c r="M17" s="177">
        <v>-3.8263350000000007</v>
      </c>
      <c r="N17" s="177"/>
      <c r="O17" s="177">
        <v>3.8597100000000002</v>
      </c>
      <c r="P17" s="177">
        <v>3.8597100000000002</v>
      </c>
      <c r="Q17" s="177"/>
      <c r="R17" s="177"/>
      <c r="S17" s="177"/>
      <c r="T17" s="181"/>
      <c r="U17" s="429" t="s">
        <v>181</v>
      </c>
    </row>
    <row r="18" spans="1:21" x14ac:dyDescent="0.35">
      <c r="A18" s="7" t="s">
        <v>182</v>
      </c>
      <c r="B18" s="6">
        <v>2017</v>
      </c>
      <c r="C18" s="33" t="s">
        <v>183</v>
      </c>
      <c r="D18" s="169" t="s">
        <v>184</v>
      </c>
      <c r="E18" s="39" t="s">
        <v>11</v>
      </c>
      <c r="F18" s="162">
        <v>1321</v>
      </c>
      <c r="G18" s="44" t="s">
        <v>1042</v>
      </c>
      <c r="H18" s="150">
        <v>470</v>
      </c>
      <c r="I18" s="14" t="s">
        <v>44</v>
      </c>
      <c r="J18" s="176">
        <v>10</v>
      </c>
      <c r="K18" s="4">
        <v>0</v>
      </c>
      <c r="L18" s="4">
        <v>10</v>
      </c>
      <c r="M18" s="509">
        <v>15</v>
      </c>
      <c r="N18" s="178"/>
      <c r="O18" s="531">
        <v>30</v>
      </c>
      <c r="P18" s="531"/>
      <c r="Q18" s="531"/>
      <c r="R18" s="531"/>
      <c r="S18" s="487">
        <v>30</v>
      </c>
      <c r="T18" s="525" t="s">
        <v>22</v>
      </c>
      <c r="U18" s="532" t="s">
        <v>185</v>
      </c>
    </row>
    <row r="19" spans="1:21" x14ac:dyDescent="0.35">
      <c r="A19" s="7" t="s">
        <v>182</v>
      </c>
      <c r="B19" s="6">
        <v>2017</v>
      </c>
      <c r="C19" s="33" t="s">
        <v>183</v>
      </c>
      <c r="D19" s="169" t="s">
        <v>184</v>
      </c>
      <c r="E19" s="40" t="s">
        <v>186</v>
      </c>
      <c r="F19" s="161" t="s">
        <v>1069</v>
      </c>
      <c r="G19" s="44" t="s">
        <v>1042</v>
      </c>
      <c r="H19" s="150">
        <v>210</v>
      </c>
      <c r="I19" s="14" t="s">
        <v>44</v>
      </c>
      <c r="J19" s="176">
        <v>5</v>
      </c>
      <c r="K19" s="176">
        <v>0</v>
      </c>
      <c r="L19" s="177">
        <v>5</v>
      </c>
      <c r="M19" s="509"/>
      <c r="N19" s="178"/>
      <c r="O19" s="531"/>
      <c r="P19" s="531"/>
      <c r="Q19" s="531"/>
      <c r="R19" s="531"/>
      <c r="S19" s="487"/>
      <c r="T19" s="525"/>
      <c r="U19" s="532"/>
    </row>
    <row r="20" spans="1:21" x14ac:dyDescent="0.35">
      <c r="A20" s="7" t="s">
        <v>182</v>
      </c>
      <c r="B20" s="6">
        <v>2017</v>
      </c>
      <c r="C20" s="33" t="s">
        <v>183</v>
      </c>
      <c r="D20" s="169" t="s">
        <v>184</v>
      </c>
      <c r="E20" s="40" t="s">
        <v>166</v>
      </c>
      <c r="F20" s="163" t="s">
        <v>1068</v>
      </c>
      <c r="G20" s="44" t="s">
        <v>187</v>
      </c>
      <c r="H20" s="150">
        <v>140</v>
      </c>
      <c r="I20" s="14" t="s">
        <v>44</v>
      </c>
      <c r="J20" s="177" t="s">
        <v>22</v>
      </c>
      <c r="K20" s="176">
        <v>0</v>
      </c>
      <c r="L20" s="177" t="s">
        <v>22</v>
      </c>
      <c r="M20" s="178">
        <v>0</v>
      </c>
      <c r="N20" s="178"/>
      <c r="O20" s="176" t="s">
        <v>22</v>
      </c>
      <c r="P20" s="176"/>
      <c r="Q20" s="176" t="s">
        <v>22</v>
      </c>
      <c r="R20" s="176" t="s">
        <v>22</v>
      </c>
      <c r="S20" s="176" t="s">
        <v>22</v>
      </c>
      <c r="T20" s="176" t="s">
        <v>22</v>
      </c>
      <c r="U20" s="69" t="s">
        <v>188</v>
      </c>
    </row>
    <row r="21" spans="1:21" ht="24" x14ac:dyDescent="0.35">
      <c r="A21" s="7" t="s">
        <v>182</v>
      </c>
      <c r="B21" s="6">
        <v>2017</v>
      </c>
      <c r="C21" s="33" t="s">
        <v>183</v>
      </c>
      <c r="D21" s="169" t="s">
        <v>184</v>
      </c>
      <c r="E21" s="40" t="s">
        <v>189</v>
      </c>
      <c r="F21" s="161" t="s">
        <v>190</v>
      </c>
      <c r="G21" s="44" t="s">
        <v>1122</v>
      </c>
      <c r="H21" s="150">
        <v>480</v>
      </c>
      <c r="I21" s="14" t="s">
        <v>44</v>
      </c>
      <c r="J21" s="177">
        <v>5</v>
      </c>
      <c r="K21" s="176">
        <v>0</v>
      </c>
      <c r="L21" s="177">
        <v>5</v>
      </c>
      <c r="M21" s="178">
        <v>0</v>
      </c>
      <c r="N21" s="178"/>
      <c r="O21" s="176">
        <v>0</v>
      </c>
      <c r="P21" s="176"/>
      <c r="Q21" s="4" t="s">
        <v>191</v>
      </c>
      <c r="R21" s="4" t="s">
        <v>191</v>
      </c>
      <c r="S21" s="176"/>
      <c r="T21" s="176"/>
      <c r="U21" s="447" t="s">
        <v>828</v>
      </c>
    </row>
    <row r="22" spans="1:21" ht="24" x14ac:dyDescent="0.35">
      <c r="A22" s="7" t="s">
        <v>182</v>
      </c>
      <c r="B22" s="6">
        <v>2017</v>
      </c>
      <c r="C22" s="33" t="s">
        <v>183</v>
      </c>
      <c r="D22" s="169" t="s">
        <v>24</v>
      </c>
      <c r="E22" s="40" t="s">
        <v>192</v>
      </c>
      <c r="F22" s="161" t="s">
        <v>1070</v>
      </c>
      <c r="G22" s="44" t="s">
        <v>1037</v>
      </c>
      <c r="H22" s="150">
        <v>255</v>
      </c>
      <c r="I22" s="14" t="s">
        <v>44</v>
      </c>
      <c r="J22" s="176">
        <v>5</v>
      </c>
      <c r="K22" s="176">
        <v>0</v>
      </c>
      <c r="L22" s="177">
        <v>5</v>
      </c>
      <c r="M22" s="178">
        <v>5</v>
      </c>
      <c r="N22" s="178"/>
      <c r="O22" s="176">
        <v>10</v>
      </c>
      <c r="P22" s="176">
        <v>10</v>
      </c>
      <c r="Q22" s="176"/>
      <c r="R22" s="176"/>
      <c r="S22" s="176" t="s">
        <v>22</v>
      </c>
      <c r="T22" s="176"/>
      <c r="U22" s="69" t="s">
        <v>193</v>
      </c>
    </row>
    <row r="23" spans="1:21" ht="24.5" x14ac:dyDescent="0.35">
      <c r="A23" s="7" t="s">
        <v>182</v>
      </c>
      <c r="B23" s="6">
        <v>2017</v>
      </c>
      <c r="C23" s="33" t="s">
        <v>183</v>
      </c>
      <c r="D23" s="169" t="s">
        <v>24</v>
      </c>
      <c r="E23" s="41" t="s">
        <v>194</v>
      </c>
      <c r="F23" s="162" t="s">
        <v>1071</v>
      </c>
      <c r="G23" s="44" t="s">
        <v>1037</v>
      </c>
      <c r="H23" s="150">
        <v>1225</v>
      </c>
      <c r="I23" s="14" t="s">
        <v>44</v>
      </c>
      <c r="J23" s="176">
        <v>30</v>
      </c>
      <c r="K23" s="176">
        <v>0</v>
      </c>
      <c r="L23" s="177">
        <v>30</v>
      </c>
      <c r="M23" s="178">
        <v>-5</v>
      </c>
      <c r="N23" s="178"/>
      <c r="O23" s="176">
        <v>25</v>
      </c>
      <c r="P23" s="176">
        <v>25</v>
      </c>
      <c r="Q23" s="176"/>
      <c r="R23" s="176"/>
      <c r="S23" s="176"/>
      <c r="T23" s="176"/>
      <c r="U23" s="69" t="s">
        <v>195</v>
      </c>
    </row>
    <row r="24" spans="1:21" ht="39" customHeight="1" x14ac:dyDescent="0.35">
      <c r="A24" s="7" t="s">
        <v>182</v>
      </c>
      <c r="B24" s="6">
        <v>2017</v>
      </c>
      <c r="C24" s="33" t="s">
        <v>183</v>
      </c>
      <c r="D24" s="169" t="s">
        <v>24</v>
      </c>
      <c r="E24" s="40" t="s">
        <v>196</v>
      </c>
      <c r="F24" s="161" t="s">
        <v>1072</v>
      </c>
      <c r="G24" s="44" t="s">
        <v>1037</v>
      </c>
      <c r="H24" s="150">
        <v>2690</v>
      </c>
      <c r="I24" s="14" t="s">
        <v>44</v>
      </c>
      <c r="J24" s="176">
        <v>50</v>
      </c>
      <c r="K24" s="176">
        <v>0</v>
      </c>
      <c r="L24" s="177">
        <v>50</v>
      </c>
      <c r="M24" s="178">
        <v>-40</v>
      </c>
      <c r="N24" s="178"/>
      <c r="O24" s="176">
        <v>10</v>
      </c>
      <c r="P24" s="176">
        <v>10</v>
      </c>
      <c r="Q24" s="176"/>
      <c r="R24" s="176"/>
      <c r="S24" s="176"/>
      <c r="T24" s="176"/>
      <c r="U24" s="411" t="s">
        <v>197</v>
      </c>
    </row>
    <row r="25" spans="1:21" x14ac:dyDescent="0.35">
      <c r="A25" s="7" t="s">
        <v>182</v>
      </c>
      <c r="B25" s="6">
        <v>2017</v>
      </c>
      <c r="C25" s="33" t="s">
        <v>198</v>
      </c>
      <c r="D25" s="169" t="s">
        <v>184</v>
      </c>
      <c r="E25" s="41" t="s">
        <v>11</v>
      </c>
      <c r="F25" s="161">
        <v>1321</v>
      </c>
      <c r="G25" s="44" t="s">
        <v>1042</v>
      </c>
      <c r="H25" s="150">
        <v>260</v>
      </c>
      <c r="I25" s="14" t="s">
        <v>44</v>
      </c>
      <c r="J25" s="176">
        <v>5</v>
      </c>
      <c r="K25" s="176">
        <v>0</v>
      </c>
      <c r="L25" s="177">
        <v>5</v>
      </c>
      <c r="M25" s="509">
        <v>10</v>
      </c>
      <c r="N25" s="178"/>
      <c r="O25" s="525">
        <v>15</v>
      </c>
      <c r="P25" s="525"/>
      <c r="Q25" s="525"/>
      <c r="R25" s="525"/>
      <c r="S25" s="525">
        <v>15</v>
      </c>
      <c r="T25" s="525" t="s">
        <v>22</v>
      </c>
      <c r="U25" s="527" t="s">
        <v>199</v>
      </c>
    </row>
    <row r="26" spans="1:21" x14ac:dyDescent="0.35">
      <c r="A26" s="7" t="s">
        <v>182</v>
      </c>
      <c r="B26" s="6">
        <v>2017</v>
      </c>
      <c r="C26" s="33" t="s">
        <v>198</v>
      </c>
      <c r="D26" s="169" t="s">
        <v>184</v>
      </c>
      <c r="E26" s="41" t="s">
        <v>200</v>
      </c>
      <c r="F26" s="161" t="s">
        <v>1073</v>
      </c>
      <c r="G26" s="44" t="s">
        <v>1042</v>
      </c>
      <c r="H26" s="150">
        <v>20</v>
      </c>
      <c r="I26" s="14" t="s">
        <v>16</v>
      </c>
      <c r="J26" s="176" t="s">
        <v>22</v>
      </c>
      <c r="K26" s="176">
        <v>0</v>
      </c>
      <c r="L26" s="176" t="s">
        <v>22</v>
      </c>
      <c r="M26" s="509"/>
      <c r="N26" s="178"/>
      <c r="O26" s="525"/>
      <c r="P26" s="525"/>
      <c r="Q26" s="525"/>
      <c r="R26" s="525"/>
      <c r="S26" s="525"/>
      <c r="T26" s="525"/>
      <c r="U26" s="527"/>
    </row>
    <row r="27" spans="1:21" x14ac:dyDescent="0.35">
      <c r="A27" s="7" t="s">
        <v>182</v>
      </c>
      <c r="B27" s="6">
        <v>2017</v>
      </c>
      <c r="C27" s="33" t="s">
        <v>198</v>
      </c>
      <c r="D27" s="169" t="s">
        <v>184</v>
      </c>
      <c r="E27" s="41" t="s">
        <v>166</v>
      </c>
      <c r="F27" s="161" t="s">
        <v>1065</v>
      </c>
      <c r="G27" s="44" t="s">
        <v>187</v>
      </c>
      <c r="H27" s="150">
        <v>40</v>
      </c>
      <c r="I27" s="14" t="s">
        <v>16</v>
      </c>
      <c r="J27" s="176" t="s">
        <v>22</v>
      </c>
      <c r="K27" s="176" t="s">
        <v>22</v>
      </c>
      <c r="L27" s="176" t="s">
        <v>22</v>
      </c>
      <c r="M27" s="178">
        <v>0</v>
      </c>
      <c r="N27" s="178"/>
      <c r="O27" s="176" t="s">
        <v>22</v>
      </c>
      <c r="P27" s="176"/>
      <c r="Q27" s="176" t="s">
        <v>22</v>
      </c>
      <c r="R27" s="176" t="s">
        <v>22</v>
      </c>
      <c r="S27" s="176" t="s">
        <v>22</v>
      </c>
      <c r="T27" s="176" t="s">
        <v>22</v>
      </c>
      <c r="U27" s="69" t="s">
        <v>201</v>
      </c>
    </row>
    <row r="28" spans="1:21" ht="24" x14ac:dyDescent="0.35">
      <c r="A28" s="7" t="s">
        <v>182</v>
      </c>
      <c r="B28" s="6">
        <v>2017</v>
      </c>
      <c r="C28" s="33" t="s">
        <v>198</v>
      </c>
      <c r="D28" s="169" t="s">
        <v>184</v>
      </c>
      <c r="E28" s="41" t="s">
        <v>128</v>
      </c>
      <c r="F28" s="161">
        <v>3122</v>
      </c>
      <c r="G28" s="44" t="s">
        <v>1122</v>
      </c>
      <c r="H28" s="150">
        <v>130</v>
      </c>
      <c r="I28" s="14" t="s">
        <v>44</v>
      </c>
      <c r="J28" s="176" t="s">
        <v>22</v>
      </c>
      <c r="K28" s="176">
        <v>0</v>
      </c>
      <c r="L28" s="176" t="s">
        <v>22</v>
      </c>
      <c r="M28" s="178">
        <v>5</v>
      </c>
      <c r="N28" s="178"/>
      <c r="O28" s="176">
        <v>0</v>
      </c>
      <c r="P28" s="150"/>
      <c r="Q28" s="176" t="s">
        <v>191</v>
      </c>
      <c r="R28" s="176" t="s">
        <v>191</v>
      </c>
      <c r="S28" s="150"/>
      <c r="T28" s="150"/>
      <c r="U28" s="447" t="s">
        <v>829</v>
      </c>
    </row>
    <row r="29" spans="1:21" ht="24.5" x14ac:dyDescent="0.35">
      <c r="A29" s="7" t="s">
        <v>182</v>
      </c>
      <c r="B29" s="6">
        <v>2017</v>
      </c>
      <c r="C29" s="33" t="s">
        <v>198</v>
      </c>
      <c r="D29" s="169" t="s">
        <v>24</v>
      </c>
      <c r="E29" s="41" t="s">
        <v>202</v>
      </c>
      <c r="F29" s="161">
        <v>7543</v>
      </c>
      <c r="G29" s="44" t="s">
        <v>1037</v>
      </c>
      <c r="H29" s="150">
        <v>140</v>
      </c>
      <c r="I29" s="14" t="s">
        <v>44</v>
      </c>
      <c r="J29" s="176" t="s">
        <v>22</v>
      </c>
      <c r="K29" s="176">
        <v>0</v>
      </c>
      <c r="L29" s="176" t="s">
        <v>22</v>
      </c>
      <c r="M29" s="178">
        <v>0</v>
      </c>
      <c r="N29" s="178"/>
      <c r="O29" s="176">
        <v>0</v>
      </c>
      <c r="P29" s="176"/>
      <c r="Q29" s="176"/>
      <c r="R29" s="176"/>
      <c r="S29" s="176"/>
      <c r="T29" s="176"/>
      <c r="U29" s="430" t="s">
        <v>203</v>
      </c>
    </row>
    <row r="30" spans="1:21" ht="24.5" x14ac:dyDescent="0.35">
      <c r="A30" s="7" t="s">
        <v>182</v>
      </c>
      <c r="B30" s="6">
        <v>2017</v>
      </c>
      <c r="C30" s="33" t="s">
        <v>198</v>
      </c>
      <c r="D30" s="169" t="s">
        <v>24</v>
      </c>
      <c r="E30" s="41" t="s">
        <v>194</v>
      </c>
      <c r="F30" s="161" t="s">
        <v>1074</v>
      </c>
      <c r="G30" s="44" t="s">
        <v>1037</v>
      </c>
      <c r="H30" s="150">
        <v>300</v>
      </c>
      <c r="I30" s="14" t="s">
        <v>16</v>
      </c>
      <c r="J30" s="176">
        <v>15</v>
      </c>
      <c r="K30" s="176">
        <v>5</v>
      </c>
      <c r="L30" s="177">
        <v>10</v>
      </c>
      <c r="M30" s="178">
        <v>-10</v>
      </c>
      <c r="N30" s="178"/>
      <c r="O30" s="176">
        <v>5</v>
      </c>
      <c r="P30" s="176">
        <v>5</v>
      </c>
      <c r="Q30" s="176"/>
      <c r="R30" s="176"/>
      <c r="S30" s="176"/>
      <c r="T30" s="176"/>
      <c r="U30" s="411" t="s">
        <v>204</v>
      </c>
    </row>
    <row r="31" spans="1:21" ht="24.5" x14ac:dyDescent="0.35">
      <c r="A31" s="7" t="s">
        <v>182</v>
      </c>
      <c r="B31" s="6">
        <v>2017</v>
      </c>
      <c r="C31" s="33" t="s">
        <v>198</v>
      </c>
      <c r="D31" s="169" t="s">
        <v>24</v>
      </c>
      <c r="E31" s="41" t="s">
        <v>205</v>
      </c>
      <c r="F31" s="161" t="s">
        <v>1075</v>
      </c>
      <c r="G31" s="44" t="s">
        <v>1038</v>
      </c>
      <c r="H31" s="150">
        <v>265</v>
      </c>
      <c r="I31" s="14" t="s">
        <v>16</v>
      </c>
      <c r="J31" s="176">
        <v>10</v>
      </c>
      <c r="K31" s="176">
        <v>5</v>
      </c>
      <c r="L31" s="177">
        <v>5</v>
      </c>
      <c r="M31" s="178">
        <v>-10</v>
      </c>
      <c r="N31" s="178"/>
      <c r="O31" s="176">
        <v>0</v>
      </c>
      <c r="P31" s="176"/>
      <c r="Q31" s="176"/>
      <c r="R31" s="176"/>
      <c r="S31" s="176"/>
      <c r="T31" s="176"/>
      <c r="U31" s="411" t="s">
        <v>830</v>
      </c>
    </row>
    <row r="32" spans="1:21" ht="21.75" customHeight="1" x14ac:dyDescent="0.35">
      <c r="A32" s="7" t="s">
        <v>182</v>
      </c>
      <c r="B32" s="6">
        <v>2017</v>
      </c>
      <c r="C32" s="33" t="s">
        <v>198</v>
      </c>
      <c r="D32" s="169" t="s">
        <v>24</v>
      </c>
      <c r="E32" s="41" t="s">
        <v>206</v>
      </c>
      <c r="F32" s="161" t="s">
        <v>1075</v>
      </c>
      <c r="G32" s="44" t="s">
        <v>1037</v>
      </c>
      <c r="H32" s="150">
        <v>1065</v>
      </c>
      <c r="I32" s="14" t="s">
        <v>59</v>
      </c>
      <c r="J32" s="176">
        <v>-25</v>
      </c>
      <c r="K32" s="176">
        <v>-45</v>
      </c>
      <c r="L32" s="177">
        <v>20</v>
      </c>
      <c r="M32" s="178">
        <v>25</v>
      </c>
      <c r="N32" s="178"/>
      <c r="O32" s="176">
        <v>0</v>
      </c>
      <c r="P32" s="176"/>
      <c r="Q32" s="176"/>
      <c r="R32" s="176"/>
      <c r="S32" s="176"/>
      <c r="T32" s="176"/>
      <c r="U32" s="411" t="s">
        <v>207</v>
      </c>
    </row>
    <row r="33" spans="1:21" x14ac:dyDescent="0.35">
      <c r="A33" s="7" t="s">
        <v>208</v>
      </c>
      <c r="B33" s="6">
        <v>2017</v>
      </c>
      <c r="C33" s="486" t="s">
        <v>209</v>
      </c>
      <c r="D33" s="167" t="s">
        <v>389</v>
      </c>
      <c r="E33" s="42" t="s">
        <v>210</v>
      </c>
      <c r="F33" s="162" t="s">
        <v>1076</v>
      </c>
      <c r="G33" s="7" t="s">
        <v>1161</v>
      </c>
      <c r="H33" s="183">
        <v>4722</v>
      </c>
      <c r="I33" s="14" t="s">
        <v>12</v>
      </c>
      <c r="J33" s="182">
        <v>1321</v>
      </c>
      <c r="K33" s="183"/>
      <c r="L33" s="150"/>
      <c r="M33" s="183">
        <v>-34</v>
      </c>
      <c r="N33" s="183"/>
      <c r="O33" s="183">
        <v>1287</v>
      </c>
      <c r="P33" s="182"/>
      <c r="Q33" s="182"/>
      <c r="R33" s="183"/>
      <c r="S33" s="183"/>
      <c r="T33" s="150"/>
      <c r="U33" s="70" t="s">
        <v>211</v>
      </c>
    </row>
    <row r="34" spans="1:21" x14ac:dyDescent="0.35">
      <c r="A34" s="7" t="s">
        <v>208</v>
      </c>
      <c r="B34" s="6">
        <v>2017</v>
      </c>
      <c r="C34" s="486"/>
      <c r="D34" s="167" t="s">
        <v>389</v>
      </c>
      <c r="E34" s="42" t="s">
        <v>212</v>
      </c>
      <c r="F34" s="162">
        <v>2261</v>
      </c>
      <c r="G34" s="7" t="s">
        <v>1161</v>
      </c>
      <c r="H34" s="183">
        <v>1348</v>
      </c>
      <c r="I34" s="14" t="s">
        <v>44</v>
      </c>
      <c r="J34" s="183">
        <v>282</v>
      </c>
      <c r="K34" s="183"/>
      <c r="L34" s="150"/>
      <c r="M34" s="183">
        <v>-52</v>
      </c>
      <c r="N34" s="183"/>
      <c r="O34" s="183">
        <v>230</v>
      </c>
      <c r="P34" s="182"/>
      <c r="Q34" s="183"/>
      <c r="R34" s="183"/>
      <c r="S34" s="183"/>
      <c r="T34" s="150"/>
      <c r="U34" s="70" t="s">
        <v>213</v>
      </c>
    </row>
    <row r="35" spans="1:21" ht="24" x14ac:dyDescent="0.35">
      <c r="A35" s="7" t="s">
        <v>208</v>
      </c>
      <c r="B35" s="6">
        <v>2017</v>
      </c>
      <c r="C35" s="486"/>
      <c r="D35" s="167" t="s">
        <v>389</v>
      </c>
      <c r="E35" s="42" t="s">
        <v>214</v>
      </c>
      <c r="F35" s="162">
        <v>2262</v>
      </c>
      <c r="G35" s="7" t="s">
        <v>1161</v>
      </c>
      <c r="H35" s="183">
        <v>942</v>
      </c>
      <c r="I35" s="14" t="s">
        <v>44</v>
      </c>
      <c r="J35" s="183">
        <v>260</v>
      </c>
      <c r="K35" s="183"/>
      <c r="L35" s="150"/>
      <c r="M35" s="183">
        <v>-80</v>
      </c>
      <c r="N35" s="183"/>
      <c r="O35" s="183">
        <v>145</v>
      </c>
      <c r="P35" s="182"/>
      <c r="Q35" s="183"/>
      <c r="R35" s="183"/>
      <c r="S35" s="183"/>
      <c r="T35" s="150"/>
      <c r="U35" s="411" t="s">
        <v>215</v>
      </c>
    </row>
    <row r="36" spans="1:21" ht="24" x14ac:dyDescent="0.35">
      <c r="A36" s="7" t="s">
        <v>208</v>
      </c>
      <c r="B36" s="6">
        <v>2017</v>
      </c>
      <c r="C36" s="486"/>
      <c r="D36" s="279" t="s">
        <v>216</v>
      </c>
      <c r="E36" s="42" t="s">
        <v>217</v>
      </c>
      <c r="F36" s="162" t="s">
        <v>1077</v>
      </c>
      <c r="G36" s="7" t="s">
        <v>1131</v>
      </c>
      <c r="H36" s="183">
        <v>9002</v>
      </c>
      <c r="I36" s="30" t="s">
        <v>21</v>
      </c>
      <c r="J36" s="182">
        <v>4055</v>
      </c>
      <c r="K36" s="183"/>
      <c r="L36" s="150"/>
      <c r="M36" s="183">
        <v>-311</v>
      </c>
      <c r="N36" s="183"/>
      <c r="O36" s="182">
        <v>3635</v>
      </c>
      <c r="P36" s="182"/>
      <c r="Q36" s="182"/>
      <c r="R36" s="183"/>
      <c r="S36" s="183"/>
      <c r="T36" s="150"/>
      <c r="U36" s="411" t="s">
        <v>218</v>
      </c>
    </row>
    <row r="37" spans="1:21" ht="24" x14ac:dyDescent="0.35">
      <c r="A37" s="7" t="s">
        <v>208</v>
      </c>
      <c r="B37" s="6">
        <v>2017</v>
      </c>
      <c r="C37" s="486"/>
      <c r="D37" s="279" t="s">
        <v>60</v>
      </c>
      <c r="E37" s="42" t="s">
        <v>219</v>
      </c>
      <c r="F37" s="162">
        <v>3213</v>
      </c>
      <c r="G37" s="7" t="s">
        <v>1129</v>
      </c>
      <c r="H37" s="183">
        <v>777</v>
      </c>
      <c r="I37" s="30" t="s">
        <v>21</v>
      </c>
      <c r="J37" s="183">
        <v>330</v>
      </c>
      <c r="K37" s="183"/>
      <c r="L37" s="150"/>
      <c r="M37" s="183">
        <v>-94</v>
      </c>
      <c r="N37" s="183"/>
      <c r="O37" s="183">
        <v>236</v>
      </c>
      <c r="P37" s="182"/>
      <c r="Q37" s="183"/>
      <c r="R37" s="183"/>
      <c r="S37" s="183"/>
      <c r="T37" s="150"/>
      <c r="U37" s="411" t="s">
        <v>220</v>
      </c>
    </row>
    <row r="38" spans="1:21" ht="24" x14ac:dyDescent="0.35">
      <c r="A38" s="7" t="s">
        <v>208</v>
      </c>
      <c r="B38" s="6">
        <v>2017</v>
      </c>
      <c r="C38" s="486"/>
      <c r="D38" s="167" t="s">
        <v>389</v>
      </c>
      <c r="E38" s="42" t="s">
        <v>221</v>
      </c>
      <c r="F38" s="162">
        <v>2222</v>
      </c>
      <c r="G38" s="7" t="s">
        <v>1129</v>
      </c>
      <c r="H38" s="183">
        <v>451</v>
      </c>
      <c r="I38" s="30" t="s">
        <v>21</v>
      </c>
      <c r="J38" s="183">
        <v>260</v>
      </c>
      <c r="K38" s="183"/>
      <c r="L38" s="150"/>
      <c r="M38" s="183">
        <v>126</v>
      </c>
      <c r="N38" s="183"/>
      <c r="O38" s="183">
        <v>383</v>
      </c>
      <c r="P38" s="182"/>
      <c r="Q38" s="183"/>
      <c r="R38" s="183"/>
      <c r="S38" s="183"/>
      <c r="T38" s="150"/>
      <c r="U38" s="70" t="s">
        <v>222</v>
      </c>
    </row>
    <row r="39" spans="1:21" x14ac:dyDescent="0.35">
      <c r="A39" s="7" t="s">
        <v>208</v>
      </c>
      <c r="B39" s="6">
        <v>2017</v>
      </c>
      <c r="C39" s="486" t="s">
        <v>223</v>
      </c>
      <c r="D39" s="279" t="s">
        <v>60</v>
      </c>
      <c r="E39" s="42" t="s">
        <v>224</v>
      </c>
      <c r="F39" s="162">
        <v>3212</v>
      </c>
      <c r="G39" s="7" t="s">
        <v>1129</v>
      </c>
      <c r="H39" s="183">
        <v>658</v>
      </c>
      <c r="I39" s="30" t="s">
        <v>21</v>
      </c>
      <c r="J39" s="183">
        <v>173</v>
      </c>
      <c r="K39" s="183"/>
      <c r="L39" s="150"/>
      <c r="M39" s="183">
        <v>24</v>
      </c>
      <c r="N39" s="183"/>
      <c r="O39" s="183">
        <v>197</v>
      </c>
      <c r="P39" s="182"/>
      <c r="Q39" s="183"/>
      <c r="R39" s="183"/>
      <c r="S39" s="183"/>
      <c r="T39" s="150"/>
      <c r="U39" s="429" t="s">
        <v>225</v>
      </c>
    </row>
    <row r="40" spans="1:21" x14ac:dyDescent="0.35">
      <c r="A40" s="7" t="s">
        <v>208</v>
      </c>
      <c r="B40" s="6">
        <v>2017</v>
      </c>
      <c r="C40" s="486"/>
      <c r="D40" s="279" t="s">
        <v>216</v>
      </c>
      <c r="E40" s="42" t="s">
        <v>226</v>
      </c>
      <c r="F40" s="162" t="s">
        <v>1078</v>
      </c>
      <c r="G40" s="44" t="s">
        <v>1039</v>
      </c>
      <c r="H40" s="183">
        <v>553</v>
      </c>
      <c r="I40" s="30" t="s">
        <v>21</v>
      </c>
      <c r="J40" s="183">
        <v>374</v>
      </c>
      <c r="K40" s="183"/>
      <c r="L40" s="150"/>
      <c r="M40" s="183">
        <v>0</v>
      </c>
      <c r="N40" s="183"/>
      <c r="O40" s="183">
        <v>374</v>
      </c>
      <c r="P40" s="182"/>
      <c r="Q40" s="183"/>
      <c r="R40" s="183"/>
      <c r="S40" s="183"/>
      <c r="T40" s="150"/>
      <c r="U40" s="429" t="s">
        <v>227</v>
      </c>
    </row>
    <row r="41" spans="1:21" x14ac:dyDescent="0.35">
      <c r="A41" s="7" t="s">
        <v>208</v>
      </c>
      <c r="B41" s="6">
        <v>2017</v>
      </c>
      <c r="C41" s="486"/>
      <c r="D41" s="167" t="s">
        <v>389</v>
      </c>
      <c r="E41" s="42" t="s">
        <v>228</v>
      </c>
      <c r="F41" s="162">
        <v>2264</v>
      </c>
      <c r="G41" s="7" t="s">
        <v>1168</v>
      </c>
      <c r="H41" s="183">
        <v>560</v>
      </c>
      <c r="I41" s="30" t="s">
        <v>21</v>
      </c>
      <c r="J41" s="183">
        <v>430</v>
      </c>
      <c r="K41" s="183"/>
      <c r="L41" s="150"/>
      <c r="M41" s="183">
        <v>80</v>
      </c>
      <c r="N41" s="183"/>
      <c r="O41" s="183">
        <v>510</v>
      </c>
      <c r="P41" s="182"/>
      <c r="Q41" s="183"/>
      <c r="R41" s="183"/>
      <c r="S41" s="183"/>
      <c r="T41" s="150"/>
      <c r="U41" s="429" t="s">
        <v>229</v>
      </c>
    </row>
    <row r="42" spans="1:21" ht="36" x14ac:dyDescent="0.35">
      <c r="A42" s="7" t="s">
        <v>208</v>
      </c>
      <c r="B42" s="6">
        <v>2017</v>
      </c>
      <c r="C42" s="486"/>
      <c r="D42" s="165" t="s">
        <v>230</v>
      </c>
      <c r="E42" s="42" t="s">
        <v>113</v>
      </c>
      <c r="F42" s="162">
        <v>5321</v>
      </c>
      <c r="G42" s="7" t="s">
        <v>1136</v>
      </c>
      <c r="H42" s="183">
        <v>3668</v>
      </c>
      <c r="I42" s="62" t="s">
        <v>16</v>
      </c>
      <c r="J42" s="74" t="s">
        <v>1016</v>
      </c>
      <c r="K42" s="183"/>
      <c r="L42" s="150"/>
      <c r="M42" s="184"/>
      <c r="N42" s="184"/>
      <c r="O42" s="183">
        <v>1138</v>
      </c>
      <c r="P42" s="182"/>
      <c r="Q42" s="183"/>
      <c r="R42" s="183"/>
      <c r="S42" s="183"/>
      <c r="T42" s="150"/>
      <c r="U42" s="70" t="s">
        <v>231</v>
      </c>
    </row>
    <row r="43" spans="1:21" ht="24" x14ac:dyDescent="0.35">
      <c r="A43" s="7" t="s">
        <v>208</v>
      </c>
      <c r="B43" s="6">
        <v>2017</v>
      </c>
      <c r="C43" s="486"/>
      <c r="D43" s="167" t="s">
        <v>389</v>
      </c>
      <c r="E43" s="42" t="s">
        <v>232</v>
      </c>
      <c r="F43" s="162" t="s">
        <v>236</v>
      </c>
      <c r="G43" s="7" t="s">
        <v>1161</v>
      </c>
      <c r="H43" s="183">
        <v>370</v>
      </c>
      <c r="I43" s="30" t="s">
        <v>21</v>
      </c>
      <c r="J43" s="74" t="s">
        <v>1016</v>
      </c>
      <c r="K43" s="183"/>
      <c r="L43" s="150"/>
      <c r="M43" s="184"/>
      <c r="N43" s="184"/>
      <c r="O43" s="183">
        <v>395</v>
      </c>
      <c r="P43" s="182"/>
      <c r="Q43" s="183"/>
      <c r="R43" s="183"/>
      <c r="S43" s="183"/>
      <c r="T43" s="150"/>
      <c r="U43" s="70" t="s">
        <v>233</v>
      </c>
    </row>
    <row r="44" spans="1:21" x14ac:dyDescent="0.35">
      <c r="A44" s="7" t="s">
        <v>208</v>
      </c>
      <c r="B44" s="6">
        <v>2017</v>
      </c>
      <c r="C44" s="486"/>
      <c r="D44" s="279" t="s">
        <v>60</v>
      </c>
      <c r="E44" s="42" t="s">
        <v>234</v>
      </c>
      <c r="F44" s="162" t="s">
        <v>237</v>
      </c>
      <c r="G44" s="44" t="s">
        <v>1129</v>
      </c>
      <c r="H44" s="183">
        <v>382</v>
      </c>
      <c r="I44" s="30" t="s">
        <v>21</v>
      </c>
      <c r="J44" s="183">
        <v>141</v>
      </c>
      <c r="K44" s="183"/>
      <c r="L44" s="150"/>
      <c r="M44" s="183">
        <v>18</v>
      </c>
      <c r="N44" s="183"/>
      <c r="O44" s="183">
        <v>158</v>
      </c>
      <c r="P44" s="182"/>
      <c r="Q44" s="183"/>
      <c r="R44" s="183"/>
      <c r="S44" s="183"/>
      <c r="T44" s="150"/>
      <c r="U44" s="429" t="s">
        <v>235</v>
      </c>
    </row>
    <row r="45" spans="1:21" s="15" customFormat="1" ht="12" x14ac:dyDescent="0.3">
      <c r="A45" s="7" t="s">
        <v>392</v>
      </c>
      <c r="B45" s="6">
        <v>2018</v>
      </c>
      <c r="C45" s="7"/>
      <c r="D45" s="167" t="s">
        <v>11</v>
      </c>
      <c r="E45" s="37" t="s">
        <v>11</v>
      </c>
      <c r="F45" s="16" t="s">
        <v>1090</v>
      </c>
      <c r="G45" s="7" t="s">
        <v>1193</v>
      </c>
      <c r="H45" s="74">
        <v>470</v>
      </c>
      <c r="I45" s="14" t="s">
        <v>44</v>
      </c>
      <c r="J45" s="74" t="s">
        <v>380</v>
      </c>
      <c r="K45" s="150">
        <v>0</v>
      </c>
      <c r="L45" s="150">
        <v>11</v>
      </c>
      <c r="M45" s="150"/>
      <c r="N45" s="150"/>
      <c r="O45" s="150" t="s">
        <v>380</v>
      </c>
      <c r="P45" s="150"/>
      <c r="Q45" s="150"/>
      <c r="R45" s="150"/>
      <c r="S45" s="150"/>
      <c r="T45" s="150"/>
      <c r="U45" s="124" t="s">
        <v>393</v>
      </c>
    </row>
    <row r="46" spans="1:21" s="15" customFormat="1" ht="12" x14ac:dyDescent="0.3">
      <c r="A46" s="7" t="s">
        <v>392</v>
      </c>
      <c r="B46" s="6">
        <v>2018</v>
      </c>
      <c r="C46" s="7"/>
      <c r="D46" s="167" t="s">
        <v>19</v>
      </c>
      <c r="E46" s="37" t="s">
        <v>394</v>
      </c>
      <c r="F46" s="16">
        <v>2163</v>
      </c>
      <c r="G46" s="7" t="s">
        <v>1193</v>
      </c>
      <c r="H46" s="74">
        <v>150</v>
      </c>
      <c r="I46" s="30" t="s">
        <v>21</v>
      </c>
      <c r="J46" s="74">
        <v>7</v>
      </c>
      <c r="K46" s="150">
        <v>2</v>
      </c>
      <c r="L46" s="150">
        <v>2</v>
      </c>
      <c r="M46" s="150">
        <v>2</v>
      </c>
      <c r="N46" s="150"/>
      <c r="O46" s="150">
        <v>9</v>
      </c>
      <c r="P46" s="150"/>
      <c r="Q46" s="150">
        <v>5</v>
      </c>
      <c r="R46" s="150">
        <v>5</v>
      </c>
      <c r="S46" s="150">
        <v>6</v>
      </c>
      <c r="T46" s="176">
        <v>0.3</v>
      </c>
      <c r="U46" s="431" t="s">
        <v>395</v>
      </c>
    </row>
    <row r="47" spans="1:21" s="15" customFormat="1" ht="12" x14ac:dyDescent="0.3">
      <c r="A47" s="7" t="s">
        <v>392</v>
      </c>
      <c r="B47" s="6">
        <v>2018</v>
      </c>
      <c r="C47" s="7"/>
      <c r="D47" s="167" t="s">
        <v>19</v>
      </c>
      <c r="E47" s="37" t="s">
        <v>241</v>
      </c>
      <c r="F47" s="16">
        <v>2141</v>
      </c>
      <c r="G47" s="7" t="s">
        <v>187</v>
      </c>
      <c r="H47" s="74">
        <v>90</v>
      </c>
      <c r="I47" s="30" t="s">
        <v>21</v>
      </c>
      <c r="J47" s="74">
        <v>5</v>
      </c>
      <c r="K47" s="150">
        <v>1</v>
      </c>
      <c r="L47" s="150">
        <v>2</v>
      </c>
      <c r="M47" s="150">
        <v>5</v>
      </c>
      <c r="N47" s="150"/>
      <c r="O47" s="150">
        <v>10</v>
      </c>
      <c r="P47" s="150"/>
      <c r="Q47" s="150">
        <v>4</v>
      </c>
      <c r="R47" s="150">
        <v>7</v>
      </c>
      <c r="S47" s="150">
        <v>8</v>
      </c>
      <c r="T47" s="150"/>
      <c r="U47" s="431" t="s">
        <v>396</v>
      </c>
    </row>
    <row r="48" spans="1:21" s="15" customFormat="1" ht="12" x14ac:dyDescent="0.3">
      <c r="A48" s="7" t="s">
        <v>392</v>
      </c>
      <c r="B48" s="6">
        <v>2018</v>
      </c>
      <c r="C48" s="7"/>
      <c r="D48" s="167" t="s">
        <v>19</v>
      </c>
      <c r="E48" s="37" t="s">
        <v>397</v>
      </c>
      <c r="F48" s="520">
        <v>3122</v>
      </c>
      <c r="G48" s="486" t="s">
        <v>1193</v>
      </c>
      <c r="H48" s="521">
        <v>430</v>
      </c>
      <c r="I48" s="30" t="s">
        <v>21</v>
      </c>
      <c r="J48" s="521">
        <v>17</v>
      </c>
      <c r="K48" s="487">
        <v>2</v>
      </c>
      <c r="L48" s="487">
        <v>9</v>
      </c>
      <c r="M48" s="487">
        <v>-2</v>
      </c>
      <c r="N48" s="150"/>
      <c r="O48" s="487">
        <v>15</v>
      </c>
      <c r="P48" s="487"/>
      <c r="Q48" s="487">
        <v>15</v>
      </c>
      <c r="R48" s="487">
        <v>4</v>
      </c>
      <c r="S48" s="487">
        <v>6</v>
      </c>
      <c r="T48" s="487">
        <v>1</v>
      </c>
      <c r="U48" s="516" t="s">
        <v>398</v>
      </c>
    </row>
    <row r="49" spans="1:21" s="15" customFormat="1" ht="12" x14ac:dyDescent="0.3">
      <c r="A49" s="7" t="s">
        <v>392</v>
      </c>
      <c r="B49" s="6">
        <v>2018</v>
      </c>
      <c r="C49" s="7"/>
      <c r="D49" s="167" t="s">
        <v>19</v>
      </c>
      <c r="E49" s="37" t="s">
        <v>399</v>
      </c>
      <c r="F49" s="520"/>
      <c r="G49" s="486"/>
      <c r="H49" s="521"/>
      <c r="I49" s="62" t="s">
        <v>16</v>
      </c>
      <c r="J49" s="521"/>
      <c r="K49" s="487"/>
      <c r="L49" s="487"/>
      <c r="M49" s="487"/>
      <c r="N49" s="150"/>
      <c r="O49" s="487"/>
      <c r="P49" s="487"/>
      <c r="Q49" s="487"/>
      <c r="R49" s="487"/>
      <c r="S49" s="487"/>
      <c r="T49" s="487"/>
      <c r="U49" s="516"/>
    </row>
    <row r="50" spans="1:21" s="15" customFormat="1" ht="12" x14ac:dyDescent="0.3">
      <c r="A50" s="7" t="s">
        <v>392</v>
      </c>
      <c r="B50" s="6">
        <v>2018</v>
      </c>
      <c r="C50" s="7"/>
      <c r="D50" s="167" t="s">
        <v>19</v>
      </c>
      <c r="E50" s="37" t="s">
        <v>400</v>
      </c>
      <c r="F50" s="16" t="s">
        <v>1093</v>
      </c>
      <c r="G50" s="7" t="s">
        <v>1142</v>
      </c>
      <c r="H50" s="74">
        <v>180</v>
      </c>
      <c r="I50" s="30" t="s">
        <v>21</v>
      </c>
      <c r="J50" s="74">
        <v>4</v>
      </c>
      <c r="K50" s="150">
        <v>2</v>
      </c>
      <c r="L50" s="150">
        <v>2</v>
      </c>
      <c r="M50" s="150">
        <v>12</v>
      </c>
      <c r="N50" s="150"/>
      <c r="O50" s="150">
        <v>16</v>
      </c>
      <c r="P50" s="150"/>
      <c r="Q50" s="150">
        <v>17</v>
      </c>
      <c r="R50" s="150"/>
      <c r="S50" s="150"/>
      <c r="T50" s="150"/>
      <c r="U50" s="448" t="s">
        <v>401</v>
      </c>
    </row>
    <row r="51" spans="1:21" s="15" customFormat="1" ht="12" x14ac:dyDescent="0.3">
      <c r="A51" s="7" t="s">
        <v>392</v>
      </c>
      <c r="B51" s="6">
        <v>2018</v>
      </c>
      <c r="C51" s="7"/>
      <c r="D51" s="167" t="s">
        <v>24</v>
      </c>
      <c r="E51" s="37" t="s">
        <v>402</v>
      </c>
      <c r="F51" s="16" t="s">
        <v>1094</v>
      </c>
      <c r="G51" s="7" t="s">
        <v>1193</v>
      </c>
      <c r="H51" s="74">
        <v>230</v>
      </c>
      <c r="I51" s="14" t="s">
        <v>44</v>
      </c>
      <c r="J51" s="74">
        <v>7</v>
      </c>
      <c r="K51" s="150">
        <v>0</v>
      </c>
      <c r="L51" s="150">
        <v>7</v>
      </c>
      <c r="M51" s="150">
        <v>-3</v>
      </c>
      <c r="N51" s="150"/>
      <c r="O51" s="150">
        <v>4</v>
      </c>
      <c r="P51" s="150">
        <v>5</v>
      </c>
      <c r="Q51" s="150"/>
      <c r="R51" s="150"/>
      <c r="S51" s="150"/>
      <c r="T51" s="150"/>
      <c r="U51" s="412" t="s">
        <v>403</v>
      </c>
    </row>
    <row r="52" spans="1:21" s="15" customFormat="1" ht="12" x14ac:dyDescent="0.3">
      <c r="A52" s="7" t="s">
        <v>392</v>
      </c>
      <c r="B52" s="6">
        <v>2018</v>
      </c>
      <c r="C52" s="7"/>
      <c r="D52" s="167" t="s">
        <v>24</v>
      </c>
      <c r="E52" s="37" t="s">
        <v>404</v>
      </c>
      <c r="F52" s="16" t="s">
        <v>1091</v>
      </c>
      <c r="G52" s="7" t="s">
        <v>1177</v>
      </c>
      <c r="H52" s="74">
        <v>1930</v>
      </c>
      <c r="I52" s="62" t="s">
        <v>16</v>
      </c>
      <c r="J52" s="74">
        <v>41</v>
      </c>
      <c r="K52" s="150">
        <v>10</v>
      </c>
      <c r="L52" s="150">
        <v>31</v>
      </c>
      <c r="M52" s="150" t="s">
        <v>380</v>
      </c>
      <c r="N52" s="150"/>
      <c r="O52" s="150" t="s">
        <v>380</v>
      </c>
      <c r="P52" s="150"/>
      <c r="Q52" s="150"/>
      <c r="R52" s="150"/>
      <c r="S52" s="150"/>
      <c r="T52" s="150"/>
      <c r="U52" s="28" t="s">
        <v>405</v>
      </c>
    </row>
    <row r="53" spans="1:21" s="15" customFormat="1" ht="12" x14ac:dyDescent="0.3">
      <c r="A53" s="7" t="s">
        <v>392</v>
      </c>
      <c r="B53" s="6">
        <v>2018</v>
      </c>
      <c r="C53" s="7"/>
      <c r="D53" s="167" t="s">
        <v>24</v>
      </c>
      <c r="E53" s="37" t="s">
        <v>406</v>
      </c>
      <c r="F53" s="16">
        <v>7531</v>
      </c>
      <c r="G53" s="7" t="s">
        <v>1132</v>
      </c>
      <c r="H53" s="74">
        <v>420</v>
      </c>
      <c r="I53" s="62" t="s">
        <v>16</v>
      </c>
      <c r="J53" s="74">
        <v>11</v>
      </c>
      <c r="K53" s="150">
        <v>2</v>
      </c>
      <c r="L53" s="150">
        <v>9</v>
      </c>
      <c r="M53" s="150">
        <v>38</v>
      </c>
      <c r="N53" s="150"/>
      <c r="O53" s="150">
        <v>49</v>
      </c>
      <c r="P53" s="150">
        <v>56</v>
      </c>
      <c r="Q53" s="150"/>
      <c r="R53" s="150"/>
      <c r="S53" s="150"/>
      <c r="T53" s="150"/>
      <c r="U53" s="448" t="s">
        <v>407</v>
      </c>
    </row>
    <row r="54" spans="1:21" s="15" customFormat="1" ht="24" x14ac:dyDescent="0.3">
      <c r="A54" s="7" t="s">
        <v>392</v>
      </c>
      <c r="B54" s="6">
        <v>2018</v>
      </c>
      <c r="C54" s="7"/>
      <c r="D54" s="167" t="s">
        <v>24</v>
      </c>
      <c r="E54" s="37" t="s">
        <v>408</v>
      </c>
      <c r="F54" s="16" t="s">
        <v>1092</v>
      </c>
      <c r="G54" s="7" t="s">
        <v>1037</v>
      </c>
      <c r="H54" s="74">
        <v>4990</v>
      </c>
      <c r="I54" s="63" t="s">
        <v>59</v>
      </c>
      <c r="J54" s="74">
        <v>57</v>
      </c>
      <c r="K54" s="150">
        <v>-50</v>
      </c>
      <c r="L54" s="150">
        <v>107</v>
      </c>
      <c r="M54" s="150">
        <v>-32</v>
      </c>
      <c r="N54" s="150"/>
      <c r="O54" s="150">
        <v>25</v>
      </c>
      <c r="P54" s="150">
        <v>29</v>
      </c>
      <c r="Q54" s="150"/>
      <c r="R54" s="150"/>
      <c r="S54" s="150"/>
      <c r="T54" s="150"/>
      <c r="U54" s="28" t="s">
        <v>409</v>
      </c>
    </row>
    <row r="55" spans="1:21" s="15" customFormat="1" ht="12" x14ac:dyDescent="0.3">
      <c r="A55" s="7" t="s">
        <v>391</v>
      </c>
      <c r="B55" s="6">
        <v>2018</v>
      </c>
      <c r="C55" s="7" t="s">
        <v>410</v>
      </c>
      <c r="D55" s="169" t="s">
        <v>11</v>
      </c>
      <c r="E55" s="37" t="s">
        <v>411</v>
      </c>
      <c r="F55" s="7">
        <v>1212</v>
      </c>
      <c r="G55" s="33" t="s">
        <v>1172</v>
      </c>
      <c r="H55" s="487">
        <v>2600</v>
      </c>
      <c r="I55" s="522" t="s">
        <v>16</v>
      </c>
      <c r="J55" s="517">
        <v>45</v>
      </c>
      <c r="K55" s="517">
        <v>15</v>
      </c>
      <c r="L55" s="517">
        <v>30</v>
      </c>
      <c r="M55" s="517">
        <v>100</v>
      </c>
      <c r="N55" s="517">
        <v>150</v>
      </c>
      <c r="O55" s="517">
        <v>225</v>
      </c>
      <c r="P55" s="517">
        <v>15</v>
      </c>
      <c r="Q55" s="517">
        <v>40</v>
      </c>
      <c r="R55" s="517">
        <v>60</v>
      </c>
      <c r="S55" s="517">
        <v>110</v>
      </c>
      <c r="T55" s="517" t="s">
        <v>22</v>
      </c>
      <c r="U55" s="518" t="s">
        <v>379</v>
      </c>
    </row>
    <row r="56" spans="1:21" s="15" customFormat="1" ht="12" x14ac:dyDescent="0.3">
      <c r="A56" s="7" t="s">
        <v>391</v>
      </c>
      <c r="B56" s="6">
        <v>2018</v>
      </c>
      <c r="C56" s="7" t="s">
        <v>410</v>
      </c>
      <c r="D56" s="169" t="s">
        <v>389</v>
      </c>
      <c r="E56" s="49" t="s">
        <v>412</v>
      </c>
      <c r="F56" s="7" t="s">
        <v>413</v>
      </c>
      <c r="G56" s="33" t="s">
        <v>1172</v>
      </c>
      <c r="H56" s="487"/>
      <c r="I56" s="522"/>
      <c r="J56" s="517"/>
      <c r="K56" s="517"/>
      <c r="L56" s="517"/>
      <c r="M56" s="517"/>
      <c r="N56" s="517"/>
      <c r="O56" s="517"/>
      <c r="P56" s="517"/>
      <c r="Q56" s="517"/>
      <c r="R56" s="517"/>
      <c r="S56" s="517"/>
      <c r="T56" s="517"/>
      <c r="U56" s="518"/>
    </row>
    <row r="57" spans="1:21" s="15" customFormat="1" ht="12" x14ac:dyDescent="0.3">
      <c r="A57" s="7" t="s">
        <v>391</v>
      </c>
      <c r="B57" s="6">
        <v>2018</v>
      </c>
      <c r="C57" s="7" t="s">
        <v>410</v>
      </c>
      <c r="D57" s="169" t="s">
        <v>60</v>
      </c>
      <c r="E57" s="49" t="s">
        <v>414</v>
      </c>
      <c r="F57" s="7">
        <v>3333</v>
      </c>
      <c r="G57" s="7" t="s">
        <v>1156</v>
      </c>
      <c r="H57" s="487">
        <v>700</v>
      </c>
      <c r="I57" s="523" t="s">
        <v>59</v>
      </c>
      <c r="J57" s="517">
        <v>5</v>
      </c>
      <c r="K57" s="517">
        <v>-5</v>
      </c>
      <c r="L57" s="517">
        <v>10</v>
      </c>
      <c r="M57" s="517"/>
      <c r="N57" s="517"/>
      <c r="O57" s="517"/>
      <c r="P57" s="517"/>
      <c r="Q57" s="517"/>
      <c r="R57" s="517"/>
      <c r="S57" s="517"/>
      <c r="T57" s="517"/>
      <c r="U57" s="518"/>
    </row>
    <row r="58" spans="1:21" s="15" customFormat="1" ht="12" x14ac:dyDescent="0.3">
      <c r="A58" s="7" t="s">
        <v>391</v>
      </c>
      <c r="B58" s="6">
        <v>2018</v>
      </c>
      <c r="C58" s="7" t="s">
        <v>410</v>
      </c>
      <c r="D58" s="169" t="s">
        <v>63</v>
      </c>
      <c r="E58" s="49" t="s">
        <v>415</v>
      </c>
      <c r="F58" s="7">
        <v>4416</v>
      </c>
      <c r="G58" s="7" t="s">
        <v>1145</v>
      </c>
      <c r="H58" s="487"/>
      <c r="I58" s="523"/>
      <c r="J58" s="517"/>
      <c r="K58" s="517"/>
      <c r="L58" s="517"/>
      <c r="M58" s="517"/>
      <c r="N58" s="517"/>
      <c r="O58" s="517"/>
      <c r="P58" s="517"/>
      <c r="Q58" s="517"/>
      <c r="R58" s="517"/>
      <c r="S58" s="517"/>
      <c r="T58" s="517"/>
      <c r="U58" s="518"/>
    </row>
    <row r="59" spans="1:21" s="15" customFormat="1" ht="12" x14ac:dyDescent="0.3">
      <c r="A59" s="7" t="s">
        <v>391</v>
      </c>
      <c r="B59" s="6">
        <v>2018</v>
      </c>
      <c r="C59" s="7" t="s">
        <v>410</v>
      </c>
      <c r="D59" s="169" t="s">
        <v>389</v>
      </c>
      <c r="E59" s="49" t="s">
        <v>416</v>
      </c>
      <c r="F59" s="7">
        <v>2423</v>
      </c>
      <c r="G59" s="7" t="s">
        <v>1168</v>
      </c>
      <c r="H59" s="487">
        <v>200</v>
      </c>
      <c r="I59" s="522" t="s">
        <v>16</v>
      </c>
      <c r="J59" s="517">
        <v>5</v>
      </c>
      <c r="K59" s="517" t="s">
        <v>22</v>
      </c>
      <c r="L59" s="517" t="s">
        <v>22</v>
      </c>
      <c r="M59" s="517">
        <v>-5</v>
      </c>
      <c r="N59" s="517">
        <v>0</v>
      </c>
      <c r="O59" s="517">
        <v>0</v>
      </c>
      <c r="P59" s="517">
        <v>0</v>
      </c>
      <c r="Q59" s="517">
        <v>0</v>
      </c>
      <c r="R59" s="517">
        <v>0</v>
      </c>
      <c r="S59" s="517">
        <v>0</v>
      </c>
      <c r="T59" s="517" t="s">
        <v>380</v>
      </c>
      <c r="U59" s="519" t="s">
        <v>381</v>
      </c>
    </row>
    <row r="60" spans="1:21" s="15" customFormat="1" ht="12" x14ac:dyDescent="0.3">
      <c r="A60" s="7" t="s">
        <v>391</v>
      </c>
      <c r="B60" s="6">
        <v>2018</v>
      </c>
      <c r="C60" s="7" t="s">
        <v>410</v>
      </c>
      <c r="D60" s="169" t="s">
        <v>60</v>
      </c>
      <c r="E60" s="49" t="s">
        <v>417</v>
      </c>
      <c r="F60" s="7">
        <v>3333</v>
      </c>
      <c r="G60" s="33" t="s">
        <v>1167</v>
      </c>
      <c r="H60" s="487"/>
      <c r="I60" s="522"/>
      <c r="J60" s="517"/>
      <c r="K60" s="517"/>
      <c r="L60" s="517"/>
      <c r="M60" s="517"/>
      <c r="N60" s="517"/>
      <c r="O60" s="517"/>
      <c r="P60" s="517"/>
      <c r="Q60" s="517"/>
      <c r="R60" s="517"/>
      <c r="S60" s="517"/>
      <c r="T60" s="517"/>
      <c r="U60" s="519"/>
    </row>
    <row r="61" spans="1:21" s="15" customFormat="1" ht="24" x14ac:dyDescent="0.3">
      <c r="A61" s="7" t="s">
        <v>391</v>
      </c>
      <c r="B61" s="6">
        <v>2018</v>
      </c>
      <c r="C61" s="7" t="s">
        <v>382</v>
      </c>
      <c r="D61" s="169" t="s">
        <v>60</v>
      </c>
      <c r="E61" s="37" t="s">
        <v>418</v>
      </c>
      <c r="F61" s="7" t="s">
        <v>419</v>
      </c>
      <c r="G61" s="7" t="s">
        <v>1156</v>
      </c>
      <c r="H61" s="150">
        <v>8900</v>
      </c>
      <c r="I61" s="30" t="s">
        <v>12</v>
      </c>
      <c r="J61" s="185">
        <v>60</v>
      </c>
      <c r="K61" s="185">
        <v>-100</v>
      </c>
      <c r="L61" s="185">
        <v>110</v>
      </c>
      <c r="M61" s="517">
        <v>5</v>
      </c>
      <c r="N61" s="517">
        <v>90</v>
      </c>
      <c r="O61" s="517">
        <v>155</v>
      </c>
      <c r="P61" s="517">
        <v>95</v>
      </c>
      <c r="Q61" s="517">
        <v>30</v>
      </c>
      <c r="R61" s="517">
        <v>30</v>
      </c>
      <c r="S61" s="517">
        <v>0</v>
      </c>
      <c r="T61" s="517" t="s">
        <v>380</v>
      </c>
      <c r="U61" s="519" t="s">
        <v>383</v>
      </c>
    </row>
    <row r="62" spans="1:21" s="15" customFormat="1" ht="24" x14ac:dyDescent="0.3">
      <c r="A62" s="7" t="s">
        <v>391</v>
      </c>
      <c r="B62" s="6">
        <v>2018</v>
      </c>
      <c r="C62" s="7" t="s">
        <v>382</v>
      </c>
      <c r="D62" s="169" t="s">
        <v>63</v>
      </c>
      <c r="E62" s="37" t="s">
        <v>420</v>
      </c>
      <c r="F62" s="7" t="s">
        <v>1095</v>
      </c>
      <c r="G62" s="7" t="s">
        <v>1154</v>
      </c>
      <c r="H62" s="150">
        <v>3900</v>
      </c>
      <c r="I62" s="63" t="s">
        <v>59</v>
      </c>
      <c r="J62" s="185">
        <v>30</v>
      </c>
      <c r="K62" s="185">
        <v>-60</v>
      </c>
      <c r="L62" s="185">
        <v>60</v>
      </c>
      <c r="M62" s="517"/>
      <c r="N62" s="517"/>
      <c r="O62" s="517"/>
      <c r="P62" s="517"/>
      <c r="Q62" s="517"/>
      <c r="R62" s="517"/>
      <c r="S62" s="517"/>
      <c r="T62" s="517"/>
      <c r="U62" s="519"/>
    </row>
    <row r="63" spans="1:21" s="15" customFormat="1" ht="24" x14ac:dyDescent="0.3">
      <c r="A63" s="7" t="s">
        <v>391</v>
      </c>
      <c r="B63" s="6">
        <v>2018</v>
      </c>
      <c r="C63" s="7" t="s">
        <v>382</v>
      </c>
      <c r="D63" s="169" t="s">
        <v>60</v>
      </c>
      <c r="E63" s="37" t="s">
        <v>421</v>
      </c>
      <c r="F63" s="7">
        <v>3344</v>
      </c>
      <c r="G63" s="7" t="s">
        <v>1156</v>
      </c>
      <c r="H63" s="150">
        <v>1000</v>
      </c>
      <c r="I63" s="30" t="s">
        <v>21</v>
      </c>
      <c r="J63" s="185">
        <v>40</v>
      </c>
      <c r="K63" s="185">
        <v>20</v>
      </c>
      <c r="L63" s="185">
        <v>20</v>
      </c>
      <c r="M63" s="185">
        <v>-40</v>
      </c>
      <c r="N63" s="185">
        <v>0</v>
      </c>
      <c r="O63" s="185" t="s">
        <v>380</v>
      </c>
      <c r="P63" s="185" t="s">
        <v>380</v>
      </c>
      <c r="Q63" s="185" t="s">
        <v>380</v>
      </c>
      <c r="R63" s="185" t="s">
        <v>380</v>
      </c>
      <c r="S63" s="185" t="s">
        <v>380</v>
      </c>
      <c r="T63" s="185" t="s">
        <v>380</v>
      </c>
      <c r="U63" s="411" t="s">
        <v>422</v>
      </c>
    </row>
    <row r="64" spans="1:21" s="15" customFormat="1" ht="12" x14ac:dyDescent="0.3">
      <c r="A64" s="7" t="s">
        <v>391</v>
      </c>
      <c r="B64" s="6">
        <v>2018</v>
      </c>
      <c r="C64" s="7" t="s">
        <v>382</v>
      </c>
      <c r="D64" s="169" t="s">
        <v>423</v>
      </c>
      <c r="E64" s="37" t="s">
        <v>424</v>
      </c>
      <c r="F64" s="7" t="s">
        <v>1096</v>
      </c>
      <c r="G64" s="7" t="s">
        <v>1146</v>
      </c>
      <c r="H64" s="150">
        <v>6800</v>
      </c>
      <c r="I64" s="63" t="s">
        <v>59</v>
      </c>
      <c r="J64" s="185">
        <v>35</v>
      </c>
      <c r="K64" s="185">
        <v>-135</v>
      </c>
      <c r="L64" s="185">
        <v>105</v>
      </c>
      <c r="M64" s="185" t="s">
        <v>380</v>
      </c>
      <c r="N64" s="185" t="s">
        <v>380</v>
      </c>
      <c r="O64" s="185" t="s">
        <v>380</v>
      </c>
      <c r="P64" s="185"/>
      <c r="Q64" s="185"/>
      <c r="R64" s="185"/>
      <c r="S64" s="185"/>
      <c r="T64" s="185"/>
      <c r="U64" s="430" t="s">
        <v>384</v>
      </c>
    </row>
    <row r="65" spans="1:21" s="15" customFormat="1" ht="12" x14ac:dyDescent="0.3">
      <c r="A65" s="7" t="s">
        <v>391</v>
      </c>
      <c r="B65" s="6">
        <v>2018</v>
      </c>
      <c r="C65" s="7" t="s">
        <v>382</v>
      </c>
      <c r="D65" s="169" t="s">
        <v>389</v>
      </c>
      <c r="E65" s="49" t="s">
        <v>425</v>
      </c>
      <c r="F65" s="16">
        <v>2621</v>
      </c>
      <c r="G65" s="7" t="s">
        <v>1168</v>
      </c>
      <c r="H65" s="487">
        <v>1400</v>
      </c>
      <c r="I65" s="533" t="s">
        <v>12</v>
      </c>
      <c r="J65" s="517">
        <v>15</v>
      </c>
      <c r="K65" s="517">
        <v>-5</v>
      </c>
      <c r="L65" s="517">
        <v>20</v>
      </c>
      <c r="M65" s="517">
        <v>30</v>
      </c>
      <c r="N65" s="517">
        <v>45</v>
      </c>
      <c r="O65" s="517" t="s">
        <v>385</v>
      </c>
      <c r="P65" s="517">
        <v>5</v>
      </c>
      <c r="Q65" s="517">
        <v>20</v>
      </c>
      <c r="R65" s="517">
        <v>10</v>
      </c>
      <c r="S65" s="517">
        <v>10</v>
      </c>
      <c r="T65" s="517" t="s">
        <v>380</v>
      </c>
      <c r="U65" s="518" t="s">
        <v>386</v>
      </c>
    </row>
    <row r="66" spans="1:21" s="15" customFormat="1" ht="12" x14ac:dyDescent="0.3">
      <c r="A66" s="7" t="s">
        <v>391</v>
      </c>
      <c r="B66" s="6">
        <v>2018</v>
      </c>
      <c r="C66" s="7" t="s">
        <v>382</v>
      </c>
      <c r="D66" s="169" t="s">
        <v>60</v>
      </c>
      <c r="E66" s="49" t="s">
        <v>426</v>
      </c>
      <c r="F66" s="7" t="s">
        <v>1097</v>
      </c>
      <c r="G66" s="33" t="s">
        <v>1167</v>
      </c>
      <c r="H66" s="487"/>
      <c r="I66" s="533"/>
      <c r="J66" s="517"/>
      <c r="K66" s="517"/>
      <c r="L66" s="517"/>
      <c r="M66" s="517"/>
      <c r="N66" s="517"/>
      <c r="O66" s="517"/>
      <c r="P66" s="517"/>
      <c r="Q66" s="517"/>
      <c r="R66" s="517"/>
      <c r="S66" s="517"/>
      <c r="T66" s="517"/>
      <c r="U66" s="518"/>
    </row>
    <row r="67" spans="1:21" s="15" customFormat="1" ht="12" x14ac:dyDescent="0.3">
      <c r="A67" s="7" t="s">
        <v>391</v>
      </c>
      <c r="B67" s="6">
        <v>2018</v>
      </c>
      <c r="C67" s="7" t="s">
        <v>387</v>
      </c>
      <c r="D67" s="169" t="s">
        <v>11</v>
      </c>
      <c r="E67" s="49" t="s">
        <v>427</v>
      </c>
      <c r="F67" s="16">
        <v>1213</v>
      </c>
      <c r="G67" s="486" t="s">
        <v>1130</v>
      </c>
      <c r="H67" s="531">
        <v>800</v>
      </c>
      <c r="I67" s="533" t="s">
        <v>21</v>
      </c>
      <c r="J67" s="517">
        <v>30</v>
      </c>
      <c r="K67" s="517">
        <v>15</v>
      </c>
      <c r="L67" s="517">
        <v>10</v>
      </c>
      <c r="M67" s="517">
        <v>0</v>
      </c>
      <c r="N67" s="517">
        <v>30</v>
      </c>
      <c r="O67" s="517">
        <v>30</v>
      </c>
      <c r="P67" s="517"/>
      <c r="Q67" s="517"/>
      <c r="R67" s="517"/>
      <c r="S67" s="517">
        <v>30</v>
      </c>
      <c r="T67" s="517"/>
      <c r="U67" s="519" t="s">
        <v>388</v>
      </c>
    </row>
    <row r="68" spans="1:21" s="15" customFormat="1" ht="12" x14ac:dyDescent="0.3">
      <c r="A68" s="7" t="s">
        <v>391</v>
      </c>
      <c r="B68" s="6">
        <v>2018</v>
      </c>
      <c r="C68" s="7" t="s">
        <v>387</v>
      </c>
      <c r="D68" s="169" t="s">
        <v>389</v>
      </c>
      <c r="E68" s="49" t="s">
        <v>428</v>
      </c>
      <c r="F68" s="7" t="s">
        <v>1098</v>
      </c>
      <c r="G68" s="486"/>
      <c r="H68" s="531"/>
      <c r="I68" s="533"/>
      <c r="J68" s="517"/>
      <c r="K68" s="517"/>
      <c r="L68" s="517"/>
      <c r="M68" s="517"/>
      <c r="N68" s="517"/>
      <c r="O68" s="517"/>
      <c r="P68" s="517"/>
      <c r="Q68" s="517"/>
      <c r="R68" s="517"/>
      <c r="S68" s="517"/>
      <c r="T68" s="517"/>
      <c r="U68" s="519"/>
    </row>
    <row r="69" spans="1:21" x14ac:dyDescent="0.35">
      <c r="A69" s="7" t="s">
        <v>430</v>
      </c>
      <c r="B69" s="6">
        <v>2018</v>
      </c>
      <c r="C69" s="18" t="s">
        <v>431</v>
      </c>
      <c r="D69" s="166" t="s">
        <v>389</v>
      </c>
      <c r="E69" s="50" t="s">
        <v>432</v>
      </c>
      <c r="F69" s="165">
        <v>2342</v>
      </c>
      <c r="G69" s="33" t="s">
        <v>1165</v>
      </c>
      <c r="H69" s="150">
        <v>7909</v>
      </c>
      <c r="I69" s="30" t="s">
        <v>12</v>
      </c>
      <c r="J69" s="150" t="s">
        <v>450</v>
      </c>
      <c r="K69" s="150">
        <v>-40</v>
      </c>
      <c r="L69" s="150" t="s">
        <v>451</v>
      </c>
      <c r="M69" s="150" t="s">
        <v>452</v>
      </c>
      <c r="N69" s="150">
        <v>120</v>
      </c>
      <c r="O69" s="150">
        <v>150</v>
      </c>
      <c r="P69" s="150"/>
      <c r="Q69" s="150"/>
      <c r="R69" s="150">
        <v>150</v>
      </c>
      <c r="S69" s="150"/>
      <c r="T69" s="150"/>
      <c r="U69" s="449" t="s">
        <v>456</v>
      </c>
    </row>
    <row r="70" spans="1:21" x14ac:dyDescent="0.35">
      <c r="A70" s="7" t="s">
        <v>430</v>
      </c>
      <c r="B70" s="6">
        <v>2018</v>
      </c>
      <c r="C70" s="18" t="s">
        <v>431</v>
      </c>
      <c r="D70" s="166" t="s">
        <v>389</v>
      </c>
      <c r="E70" s="50" t="s">
        <v>433</v>
      </c>
      <c r="F70" s="165">
        <v>2341</v>
      </c>
      <c r="G70" s="66" t="s">
        <v>1157</v>
      </c>
      <c r="H70" s="150">
        <v>2707</v>
      </c>
      <c r="I70" s="30" t="s">
        <v>12</v>
      </c>
      <c r="J70" s="150">
        <v>30</v>
      </c>
      <c r="K70" s="150">
        <v>-15</v>
      </c>
      <c r="L70" s="150">
        <v>45</v>
      </c>
      <c r="M70" s="150">
        <v>10</v>
      </c>
      <c r="N70" s="150">
        <v>40</v>
      </c>
      <c r="O70" s="150">
        <v>45</v>
      </c>
      <c r="P70" s="150"/>
      <c r="Q70" s="150"/>
      <c r="R70" s="150"/>
      <c r="S70" s="150">
        <v>45</v>
      </c>
      <c r="T70" s="150"/>
      <c r="U70" s="449" t="s">
        <v>456</v>
      </c>
    </row>
    <row r="71" spans="1:21" x14ac:dyDescent="0.35">
      <c r="A71" s="7" t="s">
        <v>430</v>
      </c>
      <c r="B71" s="6">
        <v>2018</v>
      </c>
      <c r="C71" s="18" t="s">
        <v>431</v>
      </c>
      <c r="D71" s="166" t="s">
        <v>389</v>
      </c>
      <c r="E71" s="50" t="s">
        <v>434</v>
      </c>
      <c r="F71" s="166">
        <v>2330</v>
      </c>
      <c r="G71" s="66" t="s">
        <v>1157</v>
      </c>
      <c r="H71" s="150">
        <v>12726</v>
      </c>
      <c r="I71" s="14" t="s">
        <v>44</v>
      </c>
      <c r="J71" s="150">
        <v>350</v>
      </c>
      <c r="K71" s="150" t="s">
        <v>380</v>
      </c>
      <c r="L71" s="150">
        <v>350</v>
      </c>
      <c r="M71" s="150">
        <v>-160</v>
      </c>
      <c r="N71" s="150">
        <v>190</v>
      </c>
      <c r="O71" s="150">
        <v>210</v>
      </c>
      <c r="P71" s="150"/>
      <c r="Q71" s="150"/>
      <c r="R71" s="150"/>
      <c r="S71" s="150">
        <v>210</v>
      </c>
      <c r="T71" s="150"/>
      <c r="U71" s="413" t="s">
        <v>457</v>
      </c>
    </row>
    <row r="72" spans="1:21" ht="60" x14ac:dyDescent="0.35">
      <c r="A72" s="7" t="s">
        <v>430</v>
      </c>
      <c r="B72" s="6">
        <v>2018</v>
      </c>
      <c r="C72" s="18" t="s">
        <v>431</v>
      </c>
      <c r="D72" s="166" t="s">
        <v>389</v>
      </c>
      <c r="E72" s="51" t="s">
        <v>435</v>
      </c>
      <c r="F72" s="166">
        <v>2320</v>
      </c>
      <c r="G72" s="33" t="s">
        <v>1165</v>
      </c>
      <c r="H72" s="150">
        <v>2062</v>
      </c>
      <c r="I72" s="14" t="s">
        <v>44</v>
      </c>
      <c r="J72" s="150">
        <v>60</v>
      </c>
      <c r="K72" s="150" t="s">
        <v>380</v>
      </c>
      <c r="L72" s="150">
        <v>60</v>
      </c>
      <c r="M72" s="150">
        <v>-15</v>
      </c>
      <c r="N72" s="4" t="s">
        <v>453</v>
      </c>
      <c r="O72" s="150">
        <v>30</v>
      </c>
      <c r="P72" s="150"/>
      <c r="Q72" s="150"/>
      <c r="R72" s="150">
        <v>25</v>
      </c>
      <c r="S72" s="150">
        <v>5</v>
      </c>
      <c r="T72" s="150"/>
      <c r="U72" s="413" t="s">
        <v>458</v>
      </c>
    </row>
    <row r="73" spans="1:21" ht="36" x14ac:dyDescent="0.35">
      <c r="A73" s="7" t="s">
        <v>430</v>
      </c>
      <c r="B73" s="6">
        <v>2018</v>
      </c>
      <c r="C73" s="18" t="s">
        <v>431</v>
      </c>
      <c r="D73" s="166" t="s">
        <v>389</v>
      </c>
      <c r="E73" s="51" t="s">
        <v>436</v>
      </c>
      <c r="F73" s="166">
        <v>2310</v>
      </c>
      <c r="G73" s="18" t="s">
        <v>1164</v>
      </c>
      <c r="H73" s="150">
        <v>4444</v>
      </c>
      <c r="I73" s="30" t="s">
        <v>12</v>
      </c>
      <c r="J73" s="150">
        <v>110</v>
      </c>
      <c r="K73" s="150" t="s">
        <v>380</v>
      </c>
      <c r="L73" s="150">
        <v>110</v>
      </c>
      <c r="M73" s="4" t="s">
        <v>465</v>
      </c>
      <c r="N73" s="531">
        <v>230</v>
      </c>
      <c r="O73" s="150"/>
      <c r="P73" s="150"/>
      <c r="Q73" s="150"/>
      <c r="R73" s="150"/>
      <c r="S73" s="150"/>
      <c r="T73" s="487">
        <v>230</v>
      </c>
      <c r="U73" s="432" t="s">
        <v>459</v>
      </c>
    </row>
    <row r="74" spans="1:21" ht="24" x14ac:dyDescent="0.35">
      <c r="A74" s="7" t="s">
        <v>430</v>
      </c>
      <c r="B74" s="6">
        <v>2018</v>
      </c>
      <c r="C74" s="18" t="s">
        <v>437</v>
      </c>
      <c r="D74" s="166" t="s">
        <v>389</v>
      </c>
      <c r="E74" s="51" t="s">
        <v>1015</v>
      </c>
      <c r="F74" s="166" t="s">
        <v>1099</v>
      </c>
      <c r="G74" s="18" t="s">
        <v>1163</v>
      </c>
      <c r="H74" s="150">
        <v>6845</v>
      </c>
      <c r="I74" s="62" t="s">
        <v>16</v>
      </c>
      <c r="J74" s="150" t="s">
        <v>454</v>
      </c>
      <c r="K74" s="150" t="s">
        <v>454</v>
      </c>
      <c r="L74" s="150">
        <v>130</v>
      </c>
      <c r="M74" s="4" t="s">
        <v>455</v>
      </c>
      <c r="N74" s="531"/>
      <c r="O74" s="150"/>
      <c r="P74" s="150"/>
      <c r="Q74" s="150"/>
      <c r="R74" s="150"/>
      <c r="S74" s="150"/>
      <c r="T74" s="487"/>
      <c r="U74" s="413" t="s">
        <v>460</v>
      </c>
    </row>
    <row r="75" spans="1:21" ht="24" x14ac:dyDescent="0.35">
      <c r="A75" s="7" t="s">
        <v>430</v>
      </c>
      <c r="B75" s="6">
        <v>2018</v>
      </c>
      <c r="C75" s="18" t="s">
        <v>438</v>
      </c>
      <c r="D75" s="166" t="s">
        <v>389</v>
      </c>
      <c r="E75" s="52" t="s">
        <v>439</v>
      </c>
      <c r="F75" s="165" t="s">
        <v>440</v>
      </c>
      <c r="G75" s="66" t="s">
        <v>1157</v>
      </c>
      <c r="H75" s="157" t="s">
        <v>441</v>
      </c>
      <c r="I75" s="62" t="s">
        <v>16</v>
      </c>
      <c r="J75" s="183">
        <v>25</v>
      </c>
      <c r="K75" s="4">
        <v>10</v>
      </c>
      <c r="L75" s="4">
        <v>15</v>
      </c>
      <c r="M75" s="150">
        <v>-15</v>
      </c>
      <c r="N75" s="150">
        <v>10</v>
      </c>
      <c r="O75" s="150">
        <v>10</v>
      </c>
      <c r="P75" s="150"/>
      <c r="Q75" s="150"/>
      <c r="R75" s="150"/>
      <c r="S75" s="150">
        <v>10</v>
      </c>
      <c r="T75" s="150"/>
      <c r="U75" s="413" t="s">
        <v>461</v>
      </c>
    </row>
    <row r="76" spans="1:21" ht="24" x14ac:dyDescent="0.35">
      <c r="A76" s="7" t="s">
        <v>430</v>
      </c>
      <c r="B76" s="6">
        <v>2018</v>
      </c>
      <c r="C76" s="18" t="s">
        <v>438</v>
      </c>
      <c r="D76" s="166" t="s">
        <v>389</v>
      </c>
      <c r="E76" s="50" t="s">
        <v>442</v>
      </c>
      <c r="F76" s="165">
        <v>2352</v>
      </c>
      <c r="G76" s="66" t="s">
        <v>1157</v>
      </c>
      <c r="H76" s="157">
        <v>1280</v>
      </c>
      <c r="I76" s="62" t="s">
        <v>16</v>
      </c>
      <c r="J76" s="183">
        <v>40</v>
      </c>
      <c r="K76" s="4">
        <v>15</v>
      </c>
      <c r="L76" s="4">
        <v>25</v>
      </c>
      <c r="M76" s="4" t="s">
        <v>455</v>
      </c>
      <c r="N76" s="150">
        <v>40</v>
      </c>
      <c r="O76" s="150">
        <v>40</v>
      </c>
      <c r="P76" s="150"/>
      <c r="Q76" s="150"/>
      <c r="R76" s="150"/>
      <c r="S76" s="150">
        <v>40</v>
      </c>
      <c r="T76" s="150"/>
      <c r="U76" s="413" t="s">
        <v>462</v>
      </c>
    </row>
    <row r="77" spans="1:21" ht="36" x14ac:dyDescent="0.35">
      <c r="A77" s="7" t="s">
        <v>430</v>
      </c>
      <c r="B77" s="6">
        <v>2018</v>
      </c>
      <c r="C77" s="18" t="s">
        <v>438</v>
      </c>
      <c r="D77" s="166" t="s">
        <v>389</v>
      </c>
      <c r="E77" s="50" t="s">
        <v>443</v>
      </c>
      <c r="F77" s="165" t="s">
        <v>444</v>
      </c>
      <c r="G77" s="66" t="s">
        <v>1157</v>
      </c>
      <c r="H77" s="157">
        <v>280</v>
      </c>
      <c r="I77" s="62" t="s">
        <v>16</v>
      </c>
      <c r="J77" s="183">
        <v>10</v>
      </c>
      <c r="K77" s="4">
        <v>5</v>
      </c>
      <c r="L77" s="4">
        <v>5</v>
      </c>
      <c r="M77" s="4" t="s">
        <v>466</v>
      </c>
      <c r="N77" s="150">
        <v>10</v>
      </c>
      <c r="O77" s="150">
        <v>15</v>
      </c>
      <c r="P77" s="150"/>
      <c r="Q77" s="150"/>
      <c r="R77" s="150"/>
      <c r="S77" s="150">
        <v>15</v>
      </c>
      <c r="T77" s="150"/>
      <c r="U77" s="68" t="s">
        <v>463</v>
      </c>
    </row>
    <row r="78" spans="1:21" ht="24" x14ac:dyDescent="0.35">
      <c r="A78" s="7" t="s">
        <v>430</v>
      </c>
      <c r="B78" s="6">
        <v>2018</v>
      </c>
      <c r="C78" s="18" t="s">
        <v>445</v>
      </c>
      <c r="D78" s="166" t="s">
        <v>446</v>
      </c>
      <c r="E78" s="50" t="s">
        <v>447</v>
      </c>
      <c r="F78" s="165" t="s">
        <v>448</v>
      </c>
      <c r="G78" s="18" t="s">
        <v>1209</v>
      </c>
      <c r="H78" s="150" t="s">
        <v>449</v>
      </c>
      <c r="I78" s="62" t="s">
        <v>16</v>
      </c>
      <c r="J78" s="150" t="s">
        <v>454</v>
      </c>
      <c r="K78" s="150"/>
      <c r="L78" s="150"/>
      <c r="M78" s="150" t="s">
        <v>454</v>
      </c>
      <c r="N78" s="150">
        <v>60</v>
      </c>
      <c r="O78" s="150">
        <v>65</v>
      </c>
      <c r="P78" s="150"/>
      <c r="Q78" s="150">
        <v>60</v>
      </c>
      <c r="R78" s="150"/>
      <c r="S78" s="150">
        <v>5</v>
      </c>
      <c r="T78" s="150"/>
      <c r="U78" s="68" t="s">
        <v>464</v>
      </c>
    </row>
    <row r="79" spans="1:21" x14ac:dyDescent="0.35">
      <c r="A79" s="7" t="s">
        <v>467</v>
      </c>
      <c r="B79" s="6">
        <v>2018</v>
      </c>
      <c r="C79" s="7" t="s">
        <v>468</v>
      </c>
      <c r="D79" s="167" t="s">
        <v>469</v>
      </c>
      <c r="E79" s="37" t="s">
        <v>470</v>
      </c>
      <c r="F79" s="167" t="s">
        <v>1100</v>
      </c>
      <c r="G79" s="7" t="s">
        <v>1126</v>
      </c>
      <c r="H79" s="4">
        <v>350</v>
      </c>
      <c r="I79" s="14" t="s">
        <v>44</v>
      </c>
      <c r="J79" s="178">
        <v>5</v>
      </c>
      <c r="K79" s="178">
        <v>0</v>
      </c>
      <c r="L79" s="178">
        <v>5</v>
      </c>
      <c r="M79" s="509">
        <v>20</v>
      </c>
      <c r="N79" s="509">
        <v>35</v>
      </c>
      <c r="O79" s="509">
        <v>75.199999999999989</v>
      </c>
      <c r="P79" s="510">
        <v>25</v>
      </c>
      <c r="Q79" s="509">
        <v>45</v>
      </c>
      <c r="R79" s="509" t="s">
        <v>22</v>
      </c>
      <c r="S79" s="509">
        <v>5</v>
      </c>
      <c r="T79" s="509"/>
      <c r="U79" s="508" t="s">
        <v>471</v>
      </c>
    </row>
    <row r="80" spans="1:21" x14ac:dyDescent="0.35">
      <c r="A80" s="7" t="s">
        <v>467</v>
      </c>
      <c r="B80" s="6">
        <v>2018</v>
      </c>
      <c r="C80" s="7" t="s">
        <v>472</v>
      </c>
      <c r="D80" s="167" t="s">
        <v>469</v>
      </c>
      <c r="E80" s="37" t="s">
        <v>473</v>
      </c>
      <c r="F80" s="168">
        <v>1411</v>
      </c>
      <c r="G80" s="7" t="s">
        <v>1126</v>
      </c>
      <c r="H80" s="4">
        <v>650</v>
      </c>
      <c r="I80" s="14" t="s">
        <v>44</v>
      </c>
      <c r="J80" s="178">
        <v>10</v>
      </c>
      <c r="K80" s="178">
        <v>0</v>
      </c>
      <c r="L80" s="178">
        <v>10</v>
      </c>
      <c r="M80" s="509"/>
      <c r="N80" s="509"/>
      <c r="O80" s="509"/>
      <c r="P80" s="510"/>
      <c r="Q80" s="509"/>
      <c r="R80" s="509"/>
      <c r="S80" s="509"/>
      <c r="T80" s="509"/>
      <c r="U80" s="508"/>
    </row>
    <row r="81" spans="1:21" ht="36" x14ac:dyDescent="0.35">
      <c r="A81" s="7" t="s">
        <v>467</v>
      </c>
      <c r="B81" s="6">
        <v>2018</v>
      </c>
      <c r="C81" s="7" t="s">
        <v>472</v>
      </c>
      <c r="D81" s="167" t="s">
        <v>469</v>
      </c>
      <c r="E81" s="37" t="s">
        <v>474</v>
      </c>
      <c r="F81" s="167" t="s">
        <v>1101</v>
      </c>
      <c r="G81" s="7" t="s">
        <v>1126</v>
      </c>
      <c r="H81" s="4">
        <v>420</v>
      </c>
      <c r="I81" s="62" t="s">
        <v>16</v>
      </c>
      <c r="J81" s="178">
        <v>10</v>
      </c>
      <c r="K81" s="178" t="s">
        <v>22</v>
      </c>
      <c r="L81" s="178">
        <v>10</v>
      </c>
      <c r="M81" s="178">
        <v>-5</v>
      </c>
      <c r="N81" s="178">
        <v>5</v>
      </c>
      <c r="O81" s="178">
        <v>25</v>
      </c>
      <c r="P81" s="187">
        <v>10</v>
      </c>
      <c r="Q81" s="187">
        <v>15</v>
      </c>
      <c r="R81" s="178"/>
      <c r="S81" s="178"/>
      <c r="T81" s="178"/>
      <c r="U81" s="433" t="s">
        <v>475</v>
      </c>
    </row>
    <row r="82" spans="1:21" ht="24" x14ac:dyDescent="0.35">
      <c r="A82" s="7" t="s">
        <v>467</v>
      </c>
      <c r="B82" s="6">
        <v>2018</v>
      </c>
      <c r="C82" s="7" t="s">
        <v>472</v>
      </c>
      <c r="D82" s="169" t="s">
        <v>476</v>
      </c>
      <c r="E82" s="37" t="s">
        <v>477</v>
      </c>
      <c r="F82" s="167" t="s">
        <v>1102</v>
      </c>
      <c r="G82" s="16" t="s">
        <v>1189</v>
      </c>
      <c r="H82" s="4">
        <v>1850</v>
      </c>
      <c r="I82" s="62" t="s">
        <v>16</v>
      </c>
      <c r="J82" s="178">
        <v>30</v>
      </c>
      <c r="K82" s="178">
        <v>15</v>
      </c>
      <c r="L82" s="178">
        <v>15</v>
      </c>
      <c r="M82" s="178">
        <v>60</v>
      </c>
      <c r="N82" s="178">
        <v>90</v>
      </c>
      <c r="O82" s="187">
        <v>185</v>
      </c>
      <c r="P82" s="187">
        <v>185</v>
      </c>
      <c r="Q82" s="178"/>
      <c r="R82" s="178"/>
      <c r="S82" s="178"/>
      <c r="T82" s="178"/>
      <c r="U82" s="26" t="s">
        <v>478</v>
      </c>
    </row>
    <row r="83" spans="1:21" ht="24" x14ac:dyDescent="0.35">
      <c r="A83" s="7" t="s">
        <v>467</v>
      </c>
      <c r="B83" s="6">
        <v>2018</v>
      </c>
      <c r="C83" s="7" t="s">
        <v>472</v>
      </c>
      <c r="D83" s="169" t="s">
        <v>479</v>
      </c>
      <c r="E83" s="53" t="s">
        <v>480</v>
      </c>
      <c r="F83" s="167" t="s">
        <v>1103</v>
      </c>
      <c r="G83" s="16" t="s">
        <v>1180</v>
      </c>
      <c r="H83" s="4">
        <v>2035</v>
      </c>
      <c r="I83" s="62" t="s">
        <v>16</v>
      </c>
      <c r="J83" s="178">
        <v>60</v>
      </c>
      <c r="K83" s="178">
        <v>10</v>
      </c>
      <c r="L83" s="178">
        <v>50</v>
      </c>
      <c r="M83" s="178">
        <v>-50</v>
      </c>
      <c r="N83" s="178">
        <v>10</v>
      </c>
      <c r="O83" s="187">
        <v>25</v>
      </c>
      <c r="P83" s="187">
        <v>25</v>
      </c>
      <c r="Q83" s="178"/>
      <c r="R83" s="178"/>
      <c r="S83" s="178"/>
      <c r="T83" s="178"/>
      <c r="U83" s="433" t="s">
        <v>481</v>
      </c>
    </row>
    <row r="84" spans="1:21" ht="24" x14ac:dyDescent="0.35">
      <c r="A84" s="7" t="s">
        <v>467</v>
      </c>
      <c r="B84" s="6">
        <v>2018</v>
      </c>
      <c r="C84" s="7" t="s">
        <v>482</v>
      </c>
      <c r="D84" s="169" t="s">
        <v>469</v>
      </c>
      <c r="E84" s="37" t="s">
        <v>483</v>
      </c>
      <c r="F84" s="167" t="s">
        <v>1104</v>
      </c>
      <c r="G84" s="7" t="s">
        <v>1126</v>
      </c>
      <c r="H84" s="4">
        <v>2370</v>
      </c>
      <c r="I84" s="14" t="s">
        <v>44</v>
      </c>
      <c r="J84" s="178">
        <v>35</v>
      </c>
      <c r="K84" s="178">
        <v>0</v>
      </c>
      <c r="L84" s="178">
        <v>35</v>
      </c>
      <c r="M84" s="509">
        <v>-15</v>
      </c>
      <c r="N84" s="509">
        <v>40</v>
      </c>
      <c r="O84" s="509">
        <v>55</v>
      </c>
      <c r="P84" s="510">
        <v>15</v>
      </c>
      <c r="Q84" s="510">
        <v>40</v>
      </c>
      <c r="R84" s="509"/>
      <c r="S84" s="509"/>
      <c r="T84" s="509"/>
      <c r="U84" s="511" t="s">
        <v>484</v>
      </c>
    </row>
    <row r="85" spans="1:21" x14ac:dyDescent="0.35">
      <c r="A85" s="7" t="s">
        <v>467</v>
      </c>
      <c r="B85" s="6">
        <v>2018</v>
      </c>
      <c r="C85" s="7" t="s">
        <v>482</v>
      </c>
      <c r="D85" s="169" t="s">
        <v>469</v>
      </c>
      <c r="E85" s="37" t="s">
        <v>776</v>
      </c>
      <c r="F85" s="167" t="s">
        <v>1105</v>
      </c>
      <c r="G85" s="7" t="s">
        <v>1126</v>
      </c>
      <c r="H85" s="4">
        <v>710</v>
      </c>
      <c r="I85" s="62" t="s">
        <v>16</v>
      </c>
      <c r="J85" s="178">
        <v>20</v>
      </c>
      <c r="K85" s="178">
        <v>10</v>
      </c>
      <c r="L85" s="178">
        <v>10</v>
      </c>
      <c r="M85" s="509"/>
      <c r="N85" s="509"/>
      <c r="O85" s="509"/>
      <c r="P85" s="510"/>
      <c r="Q85" s="510"/>
      <c r="R85" s="509"/>
      <c r="S85" s="509"/>
      <c r="T85" s="509"/>
      <c r="U85" s="511"/>
    </row>
    <row r="86" spans="1:21" ht="24" x14ac:dyDescent="0.35">
      <c r="A86" s="7" t="s">
        <v>467</v>
      </c>
      <c r="B86" s="6">
        <v>2018</v>
      </c>
      <c r="C86" s="7" t="s">
        <v>482</v>
      </c>
      <c r="D86" s="169" t="s">
        <v>476</v>
      </c>
      <c r="E86" s="37" t="s">
        <v>485</v>
      </c>
      <c r="F86" s="168">
        <v>5120</v>
      </c>
      <c r="G86" s="16" t="s">
        <v>1039</v>
      </c>
      <c r="H86" s="4">
        <v>8300</v>
      </c>
      <c r="I86" s="62" t="s">
        <v>16</v>
      </c>
      <c r="J86" s="178">
        <v>190</v>
      </c>
      <c r="K86" s="178">
        <v>60</v>
      </c>
      <c r="L86" s="178">
        <v>130</v>
      </c>
      <c r="M86" s="178">
        <v>100</v>
      </c>
      <c r="N86" s="178">
        <v>290</v>
      </c>
      <c r="O86" s="178">
        <v>435</v>
      </c>
      <c r="P86" s="178">
        <v>435</v>
      </c>
      <c r="Q86" s="178"/>
      <c r="R86" s="178"/>
      <c r="S86" s="178"/>
      <c r="T86" s="178"/>
      <c r="U86" s="35" t="s">
        <v>486</v>
      </c>
    </row>
    <row r="87" spans="1:21" ht="24" x14ac:dyDescent="0.35">
      <c r="A87" s="7" t="s">
        <v>467</v>
      </c>
      <c r="B87" s="6">
        <v>2018</v>
      </c>
      <c r="C87" s="7" t="s">
        <v>482</v>
      </c>
      <c r="D87" s="169" t="s">
        <v>476</v>
      </c>
      <c r="E87" s="37" t="s">
        <v>487</v>
      </c>
      <c r="F87" s="168">
        <v>5132</v>
      </c>
      <c r="G87" s="16" t="s">
        <v>1185</v>
      </c>
      <c r="H87" s="4">
        <v>1890</v>
      </c>
      <c r="I87" s="14" t="s">
        <v>44</v>
      </c>
      <c r="J87" s="178">
        <v>10</v>
      </c>
      <c r="K87" s="178">
        <v>0</v>
      </c>
      <c r="L87" s="178">
        <v>10</v>
      </c>
      <c r="M87" s="185" t="s">
        <v>380</v>
      </c>
      <c r="N87" s="185" t="s">
        <v>380</v>
      </c>
      <c r="O87" s="188" t="s">
        <v>22</v>
      </c>
      <c r="P87" s="188" t="s">
        <v>22</v>
      </c>
      <c r="Q87" s="178"/>
      <c r="R87" s="178"/>
      <c r="S87" s="178"/>
      <c r="T87" s="178"/>
      <c r="U87" s="433" t="s">
        <v>488</v>
      </c>
    </row>
    <row r="88" spans="1:21" x14ac:dyDescent="0.35">
      <c r="A88" s="7" t="s">
        <v>467</v>
      </c>
      <c r="B88" s="6">
        <v>2018</v>
      </c>
      <c r="C88" s="7" t="s">
        <v>482</v>
      </c>
      <c r="D88" s="169" t="s">
        <v>476</v>
      </c>
      <c r="E88" s="37" t="s">
        <v>489</v>
      </c>
      <c r="F88" s="168">
        <v>5131</v>
      </c>
      <c r="G88" s="16" t="s">
        <v>1181</v>
      </c>
      <c r="H88" s="4">
        <v>4300</v>
      </c>
      <c r="I88" s="14" t="s">
        <v>44</v>
      </c>
      <c r="J88" s="178">
        <v>20</v>
      </c>
      <c r="K88" s="178">
        <v>0</v>
      </c>
      <c r="L88" s="178">
        <v>20</v>
      </c>
      <c r="M88" s="509">
        <v>20</v>
      </c>
      <c r="N88" s="509">
        <v>50</v>
      </c>
      <c r="O88" s="509">
        <v>110</v>
      </c>
      <c r="P88" s="510">
        <v>110</v>
      </c>
      <c r="Q88" s="178"/>
      <c r="R88" s="178"/>
      <c r="S88" s="178"/>
      <c r="T88" s="178"/>
      <c r="U88" s="514" t="s">
        <v>490</v>
      </c>
    </row>
    <row r="89" spans="1:21" x14ac:dyDescent="0.35">
      <c r="A89" s="7" t="s">
        <v>467</v>
      </c>
      <c r="B89" s="6">
        <v>2018</v>
      </c>
      <c r="C89" s="7" t="s">
        <v>482</v>
      </c>
      <c r="D89" s="169" t="s">
        <v>476</v>
      </c>
      <c r="E89" s="37" t="s">
        <v>491</v>
      </c>
      <c r="F89" s="168">
        <v>5246</v>
      </c>
      <c r="G89" s="16" t="s">
        <v>1184</v>
      </c>
      <c r="H89" s="4">
        <v>1050</v>
      </c>
      <c r="I89" s="14" t="s">
        <v>44</v>
      </c>
      <c r="J89" s="178">
        <v>10.040145985401459</v>
      </c>
      <c r="K89" s="178">
        <v>0</v>
      </c>
      <c r="L89" s="178">
        <v>10.040145985401459</v>
      </c>
      <c r="M89" s="509"/>
      <c r="N89" s="509"/>
      <c r="O89" s="509"/>
      <c r="P89" s="510"/>
      <c r="Q89" s="178"/>
      <c r="R89" s="178"/>
      <c r="S89" s="178"/>
      <c r="T89" s="178"/>
      <c r="U89" s="514"/>
    </row>
    <row r="90" spans="1:21" ht="36" x14ac:dyDescent="0.35">
      <c r="A90" s="7" t="s">
        <v>467</v>
      </c>
      <c r="B90" s="6">
        <v>2018</v>
      </c>
      <c r="C90" s="7" t="s">
        <v>482</v>
      </c>
      <c r="D90" s="169" t="s">
        <v>479</v>
      </c>
      <c r="E90" s="37" t="s">
        <v>777</v>
      </c>
      <c r="F90" s="167" t="s">
        <v>1106</v>
      </c>
      <c r="G90" s="16" t="s">
        <v>1183</v>
      </c>
      <c r="H90" s="4">
        <v>5260</v>
      </c>
      <c r="I90" s="30" t="s">
        <v>12</v>
      </c>
      <c r="J90" s="178">
        <v>80</v>
      </c>
      <c r="K90" s="178">
        <v>-25</v>
      </c>
      <c r="L90" s="178">
        <v>105</v>
      </c>
      <c r="M90" s="178">
        <v>40</v>
      </c>
      <c r="N90" s="178">
        <v>120</v>
      </c>
      <c r="O90" s="187">
        <v>105</v>
      </c>
      <c r="P90" s="187">
        <v>105</v>
      </c>
      <c r="Q90" s="178"/>
      <c r="R90" s="178"/>
      <c r="S90" s="178"/>
      <c r="T90" s="178"/>
      <c r="U90" s="35" t="s">
        <v>492</v>
      </c>
    </row>
    <row r="91" spans="1:21" ht="36" x14ac:dyDescent="0.35">
      <c r="A91" s="7" t="s">
        <v>467</v>
      </c>
      <c r="B91" s="6">
        <v>2018</v>
      </c>
      <c r="C91" s="7" t="s">
        <v>468</v>
      </c>
      <c r="D91" s="169" t="s">
        <v>476</v>
      </c>
      <c r="E91" s="37" t="s">
        <v>493</v>
      </c>
      <c r="F91" s="167" t="s">
        <v>1107</v>
      </c>
      <c r="G91" s="16" t="s">
        <v>1188</v>
      </c>
      <c r="H91" s="4">
        <v>830</v>
      </c>
      <c r="I91" s="14" t="s">
        <v>44</v>
      </c>
      <c r="J91" s="178">
        <v>10</v>
      </c>
      <c r="K91" s="178">
        <v>0</v>
      </c>
      <c r="L91" s="178">
        <v>10</v>
      </c>
      <c r="M91" s="178">
        <v>15</v>
      </c>
      <c r="N91" s="178">
        <v>25</v>
      </c>
      <c r="O91" s="178">
        <v>50</v>
      </c>
      <c r="P91" s="187">
        <v>40</v>
      </c>
      <c r="Q91" s="187">
        <v>10</v>
      </c>
      <c r="R91" s="187"/>
      <c r="S91" s="187"/>
      <c r="T91" s="178"/>
      <c r="U91" s="27" t="s">
        <v>494</v>
      </c>
    </row>
    <row r="92" spans="1:21" ht="36" x14ac:dyDescent="0.35">
      <c r="A92" s="7" t="s">
        <v>467</v>
      </c>
      <c r="B92" s="6">
        <v>2018</v>
      </c>
      <c r="C92" s="7" t="s">
        <v>468</v>
      </c>
      <c r="D92" s="169" t="s">
        <v>476</v>
      </c>
      <c r="E92" s="37" t="s">
        <v>495</v>
      </c>
      <c r="F92" s="167" t="s">
        <v>1108</v>
      </c>
      <c r="G92" s="16" t="s">
        <v>1188</v>
      </c>
      <c r="H92" s="157">
        <v>410</v>
      </c>
      <c r="I92" s="62" t="s">
        <v>16</v>
      </c>
      <c r="J92" s="178">
        <v>10</v>
      </c>
      <c r="K92" s="178" t="s">
        <v>22</v>
      </c>
      <c r="L92" s="178">
        <v>10</v>
      </c>
      <c r="M92" s="178">
        <v>25</v>
      </c>
      <c r="N92" s="178">
        <v>35</v>
      </c>
      <c r="O92" s="178">
        <v>50</v>
      </c>
      <c r="P92" s="187">
        <v>40</v>
      </c>
      <c r="Q92" s="178"/>
      <c r="R92" s="178">
        <v>5</v>
      </c>
      <c r="S92" s="178" t="s">
        <v>22</v>
      </c>
      <c r="T92" s="178"/>
      <c r="U92" s="433" t="s">
        <v>496</v>
      </c>
    </row>
    <row r="93" spans="1:21" ht="24" x14ac:dyDescent="0.35">
      <c r="A93" s="7" t="s">
        <v>497</v>
      </c>
      <c r="B93" s="6">
        <v>2018</v>
      </c>
      <c r="C93" s="7"/>
      <c r="D93" s="169" t="s">
        <v>469</v>
      </c>
      <c r="E93" s="49" t="s">
        <v>498</v>
      </c>
      <c r="F93" s="96">
        <v>1221</v>
      </c>
      <c r="G93" s="66" t="s">
        <v>1157</v>
      </c>
      <c r="H93" s="265">
        <v>3850</v>
      </c>
      <c r="I93" s="62" t="s">
        <v>16</v>
      </c>
      <c r="J93" s="185">
        <v>77</v>
      </c>
      <c r="K93" s="185">
        <v>31</v>
      </c>
      <c r="L93" s="150">
        <v>46</v>
      </c>
      <c r="M93" s="185">
        <v>8</v>
      </c>
      <c r="N93" s="185">
        <v>84</v>
      </c>
      <c r="O93" s="189"/>
      <c r="P93" s="189"/>
      <c r="Q93" s="189"/>
      <c r="R93" s="189"/>
      <c r="S93" s="150">
        <v>96</v>
      </c>
      <c r="T93" s="189"/>
      <c r="U93" s="430" t="s">
        <v>499</v>
      </c>
    </row>
    <row r="94" spans="1:21" ht="84" x14ac:dyDescent="0.35">
      <c r="A94" s="7" t="s">
        <v>497</v>
      </c>
      <c r="B94" s="6">
        <v>2018</v>
      </c>
      <c r="C94" s="7"/>
      <c r="D94" s="169" t="s">
        <v>469</v>
      </c>
      <c r="E94" s="42" t="s">
        <v>500</v>
      </c>
      <c r="F94" s="96">
        <v>1420</v>
      </c>
      <c r="G94" s="66" t="s">
        <v>501</v>
      </c>
      <c r="H94" s="266">
        <v>14440</v>
      </c>
      <c r="I94" s="14" t="s">
        <v>44</v>
      </c>
      <c r="J94" s="185">
        <v>181</v>
      </c>
      <c r="K94" s="185">
        <v>0</v>
      </c>
      <c r="L94" s="150">
        <v>181</v>
      </c>
      <c r="M94" s="185">
        <v>-48</v>
      </c>
      <c r="N94" s="185">
        <v>133</v>
      </c>
      <c r="O94" s="150">
        <f t="shared" ref="O94:O100" si="0">SUM(P94:T94)</f>
        <v>151</v>
      </c>
      <c r="P94" s="150">
        <v>56</v>
      </c>
      <c r="Q94" s="150">
        <v>47</v>
      </c>
      <c r="R94" s="515">
        <v>48</v>
      </c>
      <c r="S94" s="515"/>
      <c r="T94" s="189"/>
      <c r="U94" s="414" t="s">
        <v>502</v>
      </c>
    </row>
    <row r="95" spans="1:21" ht="36" x14ac:dyDescent="0.35">
      <c r="A95" s="7" t="s">
        <v>497</v>
      </c>
      <c r="B95" s="6">
        <v>2018</v>
      </c>
      <c r="C95" s="7"/>
      <c r="D95" s="167" t="s">
        <v>389</v>
      </c>
      <c r="E95" s="42" t="s">
        <v>503</v>
      </c>
      <c r="F95" s="96">
        <v>2433</v>
      </c>
      <c r="G95" s="66" t="s">
        <v>1157</v>
      </c>
      <c r="H95" s="185">
        <v>560</v>
      </c>
      <c r="I95" s="62" t="s">
        <v>16</v>
      </c>
      <c r="J95" s="185">
        <v>9</v>
      </c>
      <c r="K95" s="185">
        <v>2</v>
      </c>
      <c r="L95" s="150">
        <v>7</v>
      </c>
      <c r="M95" s="185">
        <v>8</v>
      </c>
      <c r="N95" s="185">
        <v>17</v>
      </c>
      <c r="O95" s="150">
        <f t="shared" si="0"/>
        <v>19</v>
      </c>
      <c r="P95" s="185"/>
      <c r="Q95" s="185"/>
      <c r="R95" s="185"/>
      <c r="S95" s="190">
        <v>19</v>
      </c>
      <c r="T95" s="189"/>
      <c r="U95" s="432" t="s">
        <v>504</v>
      </c>
    </row>
    <row r="96" spans="1:21" x14ac:dyDescent="0.35">
      <c r="A96" s="7" t="s">
        <v>497</v>
      </c>
      <c r="B96" s="6">
        <v>2018</v>
      </c>
      <c r="C96" s="7"/>
      <c r="D96" s="167" t="s">
        <v>505</v>
      </c>
      <c r="E96" s="42" t="s">
        <v>503</v>
      </c>
      <c r="F96" s="169">
        <v>3322</v>
      </c>
      <c r="G96" s="66" t="s">
        <v>1128</v>
      </c>
      <c r="H96" s="265">
        <v>12560</v>
      </c>
      <c r="I96" s="16" t="s">
        <v>506</v>
      </c>
      <c r="J96" s="185">
        <v>117</v>
      </c>
      <c r="K96" s="185">
        <v>-20</v>
      </c>
      <c r="L96" s="150">
        <v>137</v>
      </c>
      <c r="M96" s="185">
        <v>6</v>
      </c>
      <c r="N96" s="185">
        <v>123</v>
      </c>
      <c r="O96" s="150">
        <f t="shared" si="0"/>
        <v>140</v>
      </c>
      <c r="P96" s="150">
        <v>51</v>
      </c>
      <c r="Q96" s="190">
        <v>89</v>
      </c>
      <c r="R96" s="183"/>
      <c r="S96" s="183"/>
      <c r="T96" s="189"/>
      <c r="U96" s="432" t="s">
        <v>507</v>
      </c>
    </row>
    <row r="97" spans="1:24" ht="48" x14ac:dyDescent="0.35">
      <c r="A97" s="7" t="s">
        <v>497</v>
      </c>
      <c r="B97" s="6">
        <v>2018</v>
      </c>
      <c r="C97" s="7"/>
      <c r="D97" s="167" t="s">
        <v>505</v>
      </c>
      <c r="E97" s="39" t="s">
        <v>508</v>
      </c>
      <c r="F97" s="169">
        <v>3432</v>
      </c>
      <c r="G97" s="66" t="s">
        <v>1128</v>
      </c>
      <c r="H97" s="185">
        <v>560</v>
      </c>
      <c r="I97" s="14" t="s">
        <v>44</v>
      </c>
      <c r="J97" s="185">
        <v>5</v>
      </c>
      <c r="K97" s="185">
        <v>0</v>
      </c>
      <c r="L97" s="150">
        <v>5</v>
      </c>
      <c r="M97" s="185">
        <v>0</v>
      </c>
      <c r="N97" s="185">
        <v>5</v>
      </c>
      <c r="O97" s="150">
        <f t="shared" si="0"/>
        <v>6</v>
      </c>
      <c r="P97" s="150">
        <v>1</v>
      </c>
      <c r="Q97" s="185"/>
      <c r="R97" s="191">
        <v>5</v>
      </c>
      <c r="S97" s="189"/>
      <c r="T97" s="189"/>
      <c r="U97" s="414" t="s">
        <v>509</v>
      </c>
    </row>
    <row r="98" spans="1:24" ht="24" x14ac:dyDescent="0.35">
      <c r="A98" s="7" t="s">
        <v>497</v>
      </c>
      <c r="B98" s="6">
        <v>2018</v>
      </c>
      <c r="C98" s="7"/>
      <c r="D98" s="167" t="s">
        <v>505</v>
      </c>
      <c r="E98" s="44" t="s">
        <v>125</v>
      </c>
      <c r="F98" s="169">
        <v>3323</v>
      </c>
      <c r="G98" s="7" t="s">
        <v>1126</v>
      </c>
      <c r="H98" s="265">
        <v>1020</v>
      </c>
      <c r="I98" s="14" t="s">
        <v>44</v>
      </c>
      <c r="J98" s="185">
        <v>10</v>
      </c>
      <c r="K98" s="185">
        <v>0</v>
      </c>
      <c r="L98" s="150">
        <v>10</v>
      </c>
      <c r="M98" s="185">
        <v>-3</v>
      </c>
      <c r="N98" s="185">
        <v>7</v>
      </c>
      <c r="O98" s="150">
        <f t="shared" si="0"/>
        <v>8</v>
      </c>
      <c r="P98" s="150">
        <v>5</v>
      </c>
      <c r="Q98" s="150">
        <v>3</v>
      </c>
      <c r="R98" s="189"/>
      <c r="S98" s="189"/>
      <c r="T98" s="189"/>
      <c r="U98" s="413" t="s">
        <v>510</v>
      </c>
    </row>
    <row r="99" spans="1:24" x14ac:dyDescent="0.35">
      <c r="A99" s="7" t="s">
        <v>497</v>
      </c>
      <c r="B99" s="6">
        <v>2018</v>
      </c>
      <c r="C99" s="7"/>
      <c r="D99" s="167" t="s">
        <v>230</v>
      </c>
      <c r="E99" s="44" t="s">
        <v>511</v>
      </c>
      <c r="F99" s="169" t="s">
        <v>1109</v>
      </c>
      <c r="G99" s="7" t="s">
        <v>1125</v>
      </c>
      <c r="H99" s="265">
        <v>2900</v>
      </c>
      <c r="I99" s="14" t="s">
        <v>44</v>
      </c>
      <c r="J99" s="185">
        <v>18</v>
      </c>
      <c r="K99" s="185">
        <v>0</v>
      </c>
      <c r="L99" s="150">
        <v>18</v>
      </c>
      <c r="M99" s="185">
        <v>-5</v>
      </c>
      <c r="N99" s="185">
        <v>13</v>
      </c>
      <c r="O99" s="4">
        <f t="shared" si="0"/>
        <v>15</v>
      </c>
      <c r="P99" s="150">
        <v>15</v>
      </c>
      <c r="Q99" s="189"/>
      <c r="R99" s="189"/>
      <c r="S99" s="189"/>
      <c r="T99" s="189"/>
      <c r="U99" s="414" t="s">
        <v>512</v>
      </c>
    </row>
    <row r="100" spans="1:24" ht="33.75" customHeight="1" x14ac:dyDescent="0.35">
      <c r="A100" s="7" t="s">
        <v>497</v>
      </c>
      <c r="B100" s="6">
        <v>2018</v>
      </c>
      <c r="C100" s="7"/>
      <c r="D100" s="167" t="s">
        <v>230</v>
      </c>
      <c r="E100" s="44" t="s">
        <v>513</v>
      </c>
      <c r="F100" s="167" t="s">
        <v>1110</v>
      </c>
      <c r="G100" s="7" t="s">
        <v>1039</v>
      </c>
      <c r="H100" s="265">
        <v>26090</v>
      </c>
      <c r="I100" s="30" t="s">
        <v>12</v>
      </c>
      <c r="J100" s="185">
        <v>47</v>
      </c>
      <c r="K100" s="185">
        <v>-78</v>
      </c>
      <c r="L100" s="150">
        <v>125</v>
      </c>
      <c r="M100" s="185">
        <v>8</v>
      </c>
      <c r="N100" s="185">
        <v>55</v>
      </c>
      <c r="O100" s="4">
        <f t="shared" si="0"/>
        <v>62</v>
      </c>
      <c r="P100" s="150">
        <v>62</v>
      </c>
      <c r="Q100" s="189"/>
      <c r="R100" s="189"/>
      <c r="S100" s="189"/>
      <c r="T100" s="189"/>
      <c r="U100" s="26" t="s">
        <v>520</v>
      </c>
    </row>
    <row r="101" spans="1:24" ht="24" x14ac:dyDescent="0.35">
      <c r="A101" s="7" t="s">
        <v>497</v>
      </c>
      <c r="B101" s="6">
        <v>2018</v>
      </c>
      <c r="C101" s="7"/>
      <c r="D101" s="167" t="s">
        <v>230</v>
      </c>
      <c r="E101" s="39" t="s">
        <v>514</v>
      </c>
      <c r="F101" s="169">
        <v>5230</v>
      </c>
      <c r="G101" s="7" t="s">
        <v>1132</v>
      </c>
      <c r="H101" s="265">
        <v>2930</v>
      </c>
      <c r="I101" s="63" t="s">
        <v>59</v>
      </c>
      <c r="J101" s="185">
        <v>-25</v>
      </c>
      <c r="K101" s="185">
        <v>-38</v>
      </c>
      <c r="L101" s="185">
        <v>13</v>
      </c>
      <c r="M101" s="185" t="s">
        <v>380</v>
      </c>
      <c r="N101" s="189"/>
      <c r="O101" s="189"/>
      <c r="P101" s="189"/>
      <c r="Q101" s="189"/>
      <c r="R101" s="189"/>
      <c r="S101" s="189"/>
      <c r="T101" s="189"/>
      <c r="U101" s="413" t="s">
        <v>515</v>
      </c>
    </row>
    <row r="102" spans="1:24" ht="36" x14ac:dyDescent="0.35">
      <c r="A102" s="7" t="s">
        <v>497</v>
      </c>
      <c r="B102" s="6">
        <v>2018</v>
      </c>
      <c r="C102" s="7"/>
      <c r="D102" s="167" t="s">
        <v>230</v>
      </c>
      <c r="E102" s="37" t="s">
        <v>516</v>
      </c>
      <c r="F102" s="169">
        <v>5244</v>
      </c>
      <c r="G102" s="7" t="s">
        <v>1132</v>
      </c>
      <c r="H102" s="185">
        <v>230</v>
      </c>
      <c r="I102" s="30" t="s">
        <v>12</v>
      </c>
      <c r="J102" s="185">
        <v>0</v>
      </c>
      <c r="K102" s="185">
        <v>-2</v>
      </c>
      <c r="L102" s="150">
        <v>2</v>
      </c>
      <c r="M102" s="185" t="s">
        <v>380</v>
      </c>
      <c r="N102" s="189"/>
      <c r="O102" s="189"/>
      <c r="P102" s="189"/>
      <c r="Q102" s="189"/>
      <c r="R102" s="189"/>
      <c r="S102" s="189"/>
      <c r="T102" s="189"/>
      <c r="U102" s="432" t="s">
        <v>519</v>
      </c>
    </row>
    <row r="103" spans="1:24" x14ac:dyDescent="0.35">
      <c r="A103" s="7" t="s">
        <v>497</v>
      </c>
      <c r="B103" s="6">
        <v>2018</v>
      </c>
      <c r="C103" s="7"/>
      <c r="D103" s="167" t="s">
        <v>24</v>
      </c>
      <c r="E103" s="44" t="s">
        <v>517</v>
      </c>
      <c r="F103" s="169">
        <v>7536</v>
      </c>
      <c r="G103" s="7" t="s">
        <v>1132</v>
      </c>
      <c r="H103" s="185">
        <v>140</v>
      </c>
      <c r="I103" s="63" t="s">
        <v>59</v>
      </c>
      <c r="J103" s="185">
        <v>0</v>
      </c>
      <c r="K103" s="185">
        <v>-2</v>
      </c>
      <c r="L103" s="150">
        <v>2</v>
      </c>
      <c r="M103" s="185" t="s">
        <v>380</v>
      </c>
      <c r="N103" s="189"/>
      <c r="O103" s="189"/>
      <c r="P103" s="189"/>
      <c r="Q103" s="189"/>
      <c r="R103" s="189"/>
      <c r="S103" s="189"/>
      <c r="T103" s="189"/>
      <c r="U103" s="413" t="s">
        <v>518</v>
      </c>
    </row>
    <row r="104" spans="1:24" s="21" customFormat="1" ht="36" x14ac:dyDescent="0.25">
      <c r="A104" s="16" t="s">
        <v>521</v>
      </c>
      <c r="B104" s="31">
        <v>2019</v>
      </c>
      <c r="C104" s="10" t="s">
        <v>522</v>
      </c>
      <c r="D104" s="75"/>
      <c r="E104" s="49" t="s">
        <v>523</v>
      </c>
      <c r="F104" s="167" t="s">
        <v>524</v>
      </c>
      <c r="G104" s="16" t="s">
        <v>1169</v>
      </c>
      <c r="H104" s="74">
        <v>1500</v>
      </c>
      <c r="I104" s="14" t="s">
        <v>44</v>
      </c>
      <c r="J104" s="74">
        <v>22</v>
      </c>
      <c r="K104" s="157">
        <v>-8</v>
      </c>
      <c r="L104" s="157">
        <v>30</v>
      </c>
      <c r="M104" s="178">
        <v>11</v>
      </c>
      <c r="N104" s="74">
        <v>33</v>
      </c>
      <c r="O104" s="74"/>
      <c r="P104" s="74"/>
      <c r="Q104" s="74"/>
      <c r="R104" s="74"/>
      <c r="S104" s="74"/>
      <c r="T104" s="74"/>
      <c r="U104" s="434" t="s">
        <v>525</v>
      </c>
      <c r="V104" s="23"/>
      <c r="W104" s="23"/>
      <c r="X104" s="23"/>
    </row>
    <row r="105" spans="1:24" s="21" customFormat="1" ht="30.75" customHeight="1" x14ac:dyDescent="0.25">
      <c r="A105" s="16" t="s">
        <v>521</v>
      </c>
      <c r="B105" s="31">
        <v>2019</v>
      </c>
      <c r="C105" s="10" t="s">
        <v>522</v>
      </c>
      <c r="D105" s="75"/>
      <c r="E105" s="49" t="s">
        <v>526</v>
      </c>
      <c r="F105" s="167" t="s">
        <v>527</v>
      </c>
      <c r="G105" s="16" t="s">
        <v>1169</v>
      </c>
      <c r="H105" s="74">
        <v>1000</v>
      </c>
      <c r="I105" s="14" t="s">
        <v>44</v>
      </c>
      <c r="J105" s="74">
        <v>20</v>
      </c>
      <c r="K105" s="157">
        <v>-5</v>
      </c>
      <c r="L105" s="157">
        <v>25</v>
      </c>
      <c r="M105" s="178">
        <v>39</v>
      </c>
      <c r="N105" s="74">
        <v>59</v>
      </c>
      <c r="O105" s="74"/>
      <c r="P105" s="74"/>
      <c r="Q105" s="74"/>
      <c r="R105" s="74"/>
      <c r="S105" s="74"/>
      <c r="T105" s="74"/>
      <c r="U105" s="450" t="s">
        <v>528</v>
      </c>
      <c r="V105" s="23"/>
      <c r="W105" s="23"/>
      <c r="X105" s="23"/>
    </row>
    <row r="106" spans="1:24" s="21" customFormat="1" ht="30.75" customHeight="1" x14ac:dyDescent="0.25">
      <c r="A106" s="16" t="s">
        <v>521</v>
      </c>
      <c r="B106" s="31">
        <v>2019</v>
      </c>
      <c r="C106" s="10" t="s">
        <v>522</v>
      </c>
      <c r="D106" s="75"/>
      <c r="E106" s="49" t="s">
        <v>529</v>
      </c>
      <c r="F106" s="167" t="s">
        <v>530</v>
      </c>
      <c r="G106" s="16" t="s">
        <v>1169</v>
      </c>
      <c r="H106" s="74">
        <v>500</v>
      </c>
      <c r="I106" s="14" t="s">
        <v>44</v>
      </c>
      <c r="J106" s="74">
        <v>9</v>
      </c>
      <c r="K106" s="157">
        <v>-2</v>
      </c>
      <c r="L106" s="157">
        <v>11</v>
      </c>
      <c r="M106" s="178">
        <v>4</v>
      </c>
      <c r="N106" s="74">
        <v>13</v>
      </c>
      <c r="O106" s="74"/>
      <c r="P106" s="74"/>
      <c r="Q106" s="74"/>
      <c r="R106" s="74"/>
      <c r="S106" s="74"/>
      <c r="T106" s="74"/>
      <c r="U106" s="434" t="s">
        <v>531</v>
      </c>
      <c r="V106" s="23"/>
      <c r="W106" s="23"/>
      <c r="X106" s="23"/>
    </row>
    <row r="107" spans="1:24" s="21" customFormat="1" ht="30.75" customHeight="1" x14ac:dyDescent="0.25">
      <c r="A107" s="16" t="s">
        <v>521</v>
      </c>
      <c r="B107" s="31">
        <v>2019</v>
      </c>
      <c r="C107" s="10" t="s">
        <v>532</v>
      </c>
      <c r="D107" s="75"/>
      <c r="E107" s="49" t="s">
        <v>533</v>
      </c>
      <c r="F107" s="167" t="s">
        <v>534</v>
      </c>
      <c r="G107" s="16" t="s">
        <v>1173</v>
      </c>
      <c r="H107" s="74">
        <v>400</v>
      </c>
      <c r="I107" s="30" t="s">
        <v>21</v>
      </c>
      <c r="J107" s="74">
        <v>10</v>
      </c>
      <c r="K107" s="74">
        <v>3</v>
      </c>
      <c r="L107" s="74">
        <v>7</v>
      </c>
      <c r="M107" s="74">
        <v>5</v>
      </c>
      <c r="N107" s="74">
        <v>15</v>
      </c>
      <c r="O107" s="74"/>
      <c r="P107" s="74"/>
      <c r="Q107" s="74"/>
      <c r="R107" s="74"/>
      <c r="S107" s="74"/>
      <c r="T107" s="74"/>
      <c r="U107" s="434" t="s">
        <v>535</v>
      </c>
      <c r="V107" s="23"/>
      <c r="W107" s="23"/>
      <c r="X107" s="23"/>
    </row>
    <row r="108" spans="1:24" s="21" customFormat="1" ht="30.75" customHeight="1" x14ac:dyDescent="0.25">
      <c r="A108" s="16" t="s">
        <v>521</v>
      </c>
      <c r="B108" s="31">
        <v>2019</v>
      </c>
      <c r="C108" s="10" t="s">
        <v>532</v>
      </c>
      <c r="D108" s="75"/>
      <c r="E108" s="49" t="s">
        <v>536</v>
      </c>
      <c r="F108" s="167" t="s">
        <v>537</v>
      </c>
      <c r="G108" s="7" t="s">
        <v>1194</v>
      </c>
      <c r="H108" s="74">
        <v>900</v>
      </c>
      <c r="I108" s="30" t="s">
        <v>21</v>
      </c>
      <c r="J108" s="74">
        <v>21</v>
      </c>
      <c r="K108" s="74">
        <v>8</v>
      </c>
      <c r="L108" s="74">
        <v>13</v>
      </c>
      <c r="M108" s="74">
        <v>-4</v>
      </c>
      <c r="N108" s="74">
        <v>17</v>
      </c>
      <c r="O108" s="74"/>
      <c r="P108" s="74"/>
      <c r="Q108" s="74"/>
      <c r="R108" s="74"/>
      <c r="S108" s="74"/>
      <c r="T108" s="74"/>
      <c r="U108" s="434" t="s">
        <v>535</v>
      </c>
      <c r="V108" s="23"/>
      <c r="W108" s="23"/>
      <c r="X108" s="23"/>
    </row>
    <row r="109" spans="1:24" s="21" customFormat="1" ht="30.75" customHeight="1" x14ac:dyDescent="0.25">
      <c r="A109" s="16" t="s">
        <v>521</v>
      </c>
      <c r="B109" s="31">
        <v>2019</v>
      </c>
      <c r="C109" s="10" t="s">
        <v>532</v>
      </c>
      <c r="D109" s="75"/>
      <c r="E109" s="49" t="s">
        <v>538</v>
      </c>
      <c r="F109" s="167" t="s">
        <v>539</v>
      </c>
      <c r="G109" s="16" t="s">
        <v>1177</v>
      </c>
      <c r="H109" s="74">
        <v>500</v>
      </c>
      <c r="I109" s="14" t="s">
        <v>44</v>
      </c>
      <c r="J109" s="74">
        <v>11</v>
      </c>
      <c r="K109" s="74">
        <v>0</v>
      </c>
      <c r="L109" s="74">
        <v>11</v>
      </c>
      <c r="M109" s="74">
        <v>17</v>
      </c>
      <c r="N109" s="74">
        <v>28</v>
      </c>
      <c r="O109" s="74"/>
      <c r="P109" s="74"/>
      <c r="Q109" s="74"/>
      <c r="R109" s="74"/>
      <c r="S109" s="74"/>
      <c r="T109" s="74"/>
      <c r="U109" s="434" t="s">
        <v>540</v>
      </c>
      <c r="V109" s="23"/>
      <c r="W109" s="23"/>
      <c r="X109" s="23"/>
    </row>
    <row r="110" spans="1:24" s="21" customFormat="1" ht="30.75" customHeight="1" x14ac:dyDescent="0.25">
      <c r="A110" s="16" t="s">
        <v>521</v>
      </c>
      <c r="B110" s="31">
        <v>2019</v>
      </c>
      <c r="C110" s="10" t="s">
        <v>532</v>
      </c>
      <c r="D110" s="75"/>
      <c r="E110" s="49" t="s">
        <v>541</v>
      </c>
      <c r="F110" s="167" t="s">
        <v>534</v>
      </c>
      <c r="G110" s="16" t="s">
        <v>1179</v>
      </c>
      <c r="H110" s="74">
        <v>200</v>
      </c>
      <c r="I110" s="30" t="s">
        <v>21</v>
      </c>
      <c r="J110" s="74">
        <v>7</v>
      </c>
      <c r="K110" s="74">
        <v>2</v>
      </c>
      <c r="L110" s="74">
        <v>5</v>
      </c>
      <c r="M110" s="74">
        <v>4</v>
      </c>
      <c r="N110" s="74">
        <v>11</v>
      </c>
      <c r="O110" s="74"/>
      <c r="P110" s="74"/>
      <c r="Q110" s="74"/>
      <c r="R110" s="74"/>
      <c r="S110" s="74"/>
      <c r="T110" s="74"/>
      <c r="U110" s="434" t="s">
        <v>535</v>
      </c>
      <c r="V110" s="23"/>
      <c r="W110" s="23"/>
      <c r="X110" s="23"/>
    </row>
    <row r="111" spans="1:24" s="21" customFormat="1" ht="30.75" customHeight="1" x14ac:dyDescent="0.25">
      <c r="A111" s="16" t="s">
        <v>521</v>
      </c>
      <c r="B111" s="31">
        <v>2019</v>
      </c>
      <c r="C111" s="10" t="s">
        <v>542</v>
      </c>
      <c r="D111" s="75"/>
      <c r="E111" s="49" t="s">
        <v>543</v>
      </c>
      <c r="F111" s="167" t="s">
        <v>544</v>
      </c>
      <c r="G111" s="16" t="s">
        <v>1173</v>
      </c>
      <c r="H111" s="74">
        <v>1600</v>
      </c>
      <c r="I111" s="30" t="s">
        <v>21</v>
      </c>
      <c r="J111" s="74">
        <v>65</v>
      </c>
      <c r="K111" s="157">
        <v>30</v>
      </c>
      <c r="L111" s="157">
        <v>35</v>
      </c>
      <c r="M111" s="74">
        <v>35</v>
      </c>
      <c r="N111" s="178">
        <v>100</v>
      </c>
      <c r="O111" s="74"/>
      <c r="P111" s="74"/>
      <c r="Q111" s="74"/>
      <c r="R111" s="74"/>
      <c r="S111" s="74"/>
      <c r="T111" s="74"/>
      <c r="U111" s="71" t="s">
        <v>545</v>
      </c>
      <c r="V111" s="23"/>
      <c r="W111" s="23"/>
      <c r="X111" s="23"/>
    </row>
    <row r="112" spans="1:24" s="21" customFormat="1" ht="30.75" customHeight="1" x14ac:dyDescent="0.25">
      <c r="A112" s="16" t="s">
        <v>521</v>
      </c>
      <c r="B112" s="31">
        <v>2019</v>
      </c>
      <c r="C112" s="10" t="s">
        <v>542</v>
      </c>
      <c r="D112" s="75"/>
      <c r="E112" s="49" t="s">
        <v>546</v>
      </c>
      <c r="F112" s="167" t="s">
        <v>547</v>
      </c>
      <c r="G112" s="16" t="s">
        <v>1173</v>
      </c>
      <c r="H112" s="74">
        <v>650</v>
      </c>
      <c r="I112" s="14" t="s">
        <v>44</v>
      </c>
      <c r="J112" s="74">
        <v>12</v>
      </c>
      <c r="K112" s="157">
        <v>0</v>
      </c>
      <c r="L112" s="157">
        <v>12</v>
      </c>
      <c r="M112" s="74">
        <v>33</v>
      </c>
      <c r="N112" s="178">
        <v>45</v>
      </c>
      <c r="O112" s="74"/>
      <c r="P112" s="74"/>
      <c r="Q112" s="74"/>
      <c r="R112" s="74"/>
      <c r="S112" s="74"/>
      <c r="T112" s="74"/>
      <c r="U112" s="450" t="s">
        <v>548</v>
      </c>
      <c r="V112" s="23"/>
      <c r="W112" s="23"/>
      <c r="X112" s="23"/>
    </row>
    <row r="113" spans="1:24" s="21" customFormat="1" ht="30.75" customHeight="1" x14ac:dyDescent="0.25">
      <c r="A113" s="16" t="s">
        <v>521</v>
      </c>
      <c r="B113" s="31">
        <v>2019</v>
      </c>
      <c r="C113" s="10" t="s">
        <v>542</v>
      </c>
      <c r="D113" s="75"/>
      <c r="E113" s="49" t="s">
        <v>549</v>
      </c>
      <c r="F113" s="167" t="s">
        <v>550</v>
      </c>
      <c r="G113" s="16" t="s">
        <v>1177</v>
      </c>
      <c r="H113" s="74">
        <v>1600</v>
      </c>
      <c r="I113" s="30" t="s">
        <v>21</v>
      </c>
      <c r="J113" s="74">
        <v>42</v>
      </c>
      <c r="K113" s="157">
        <v>18</v>
      </c>
      <c r="L113" s="157">
        <v>24</v>
      </c>
      <c r="M113" s="74">
        <v>54</v>
      </c>
      <c r="N113" s="178">
        <v>96</v>
      </c>
      <c r="O113" s="74"/>
      <c r="P113" s="74"/>
      <c r="Q113" s="74"/>
      <c r="R113" s="74"/>
      <c r="S113" s="74"/>
      <c r="T113" s="74"/>
      <c r="U113" s="450" t="s">
        <v>551</v>
      </c>
      <c r="V113" s="23"/>
      <c r="W113" s="23"/>
      <c r="X113" s="23"/>
    </row>
    <row r="114" spans="1:24" s="21" customFormat="1" ht="30.75" customHeight="1" x14ac:dyDescent="0.25">
      <c r="A114" s="16" t="s">
        <v>521</v>
      </c>
      <c r="B114" s="31">
        <v>2019</v>
      </c>
      <c r="C114" s="10" t="s">
        <v>542</v>
      </c>
      <c r="D114" s="75"/>
      <c r="E114" s="49" t="s">
        <v>552</v>
      </c>
      <c r="F114" s="167" t="s">
        <v>553</v>
      </c>
      <c r="G114" s="16" t="s">
        <v>1173</v>
      </c>
      <c r="H114" s="74">
        <v>100</v>
      </c>
      <c r="I114" s="30" t="s">
        <v>21</v>
      </c>
      <c r="J114" s="74">
        <v>4</v>
      </c>
      <c r="K114" s="157">
        <v>1</v>
      </c>
      <c r="L114" s="157">
        <v>3</v>
      </c>
      <c r="M114" s="74">
        <v>0</v>
      </c>
      <c r="N114" s="178">
        <v>4</v>
      </c>
      <c r="O114" s="74"/>
      <c r="P114" s="74"/>
      <c r="Q114" s="74"/>
      <c r="R114" s="74"/>
      <c r="S114" s="74"/>
      <c r="T114" s="74"/>
      <c r="U114" s="450" t="s">
        <v>554</v>
      </c>
      <c r="V114" s="23"/>
      <c r="W114" s="23"/>
      <c r="X114" s="23"/>
    </row>
    <row r="115" spans="1:24" s="21" customFormat="1" ht="30.75" customHeight="1" x14ac:dyDescent="0.25">
      <c r="A115" s="16" t="s">
        <v>521</v>
      </c>
      <c r="B115" s="31">
        <v>2019</v>
      </c>
      <c r="C115" s="10" t="s">
        <v>555</v>
      </c>
      <c r="D115" s="75"/>
      <c r="E115" s="49" t="s">
        <v>556</v>
      </c>
      <c r="F115" s="167" t="s">
        <v>557</v>
      </c>
      <c r="G115" s="16" t="s">
        <v>1179</v>
      </c>
      <c r="H115" s="74">
        <v>1900</v>
      </c>
      <c r="I115" s="30" t="s">
        <v>21</v>
      </c>
      <c r="J115" s="74">
        <v>36</v>
      </c>
      <c r="K115" s="157">
        <v>10</v>
      </c>
      <c r="L115" s="157">
        <v>26</v>
      </c>
      <c r="M115" s="74">
        <v>75</v>
      </c>
      <c r="N115" s="74">
        <v>111</v>
      </c>
      <c r="O115" s="74"/>
      <c r="P115" s="74"/>
      <c r="Q115" s="74"/>
      <c r="R115" s="74"/>
      <c r="S115" s="74"/>
      <c r="T115" s="74"/>
      <c r="U115" s="450" t="s">
        <v>558</v>
      </c>
      <c r="V115" s="23"/>
      <c r="W115" s="23"/>
      <c r="X115" s="23"/>
    </row>
    <row r="116" spans="1:24" s="21" customFormat="1" ht="30.75" customHeight="1" x14ac:dyDescent="0.25">
      <c r="A116" s="16" t="s">
        <v>521</v>
      </c>
      <c r="B116" s="31">
        <v>2019</v>
      </c>
      <c r="C116" s="10" t="s">
        <v>555</v>
      </c>
      <c r="D116" s="75"/>
      <c r="E116" s="49" t="s">
        <v>559</v>
      </c>
      <c r="F116" s="167" t="s">
        <v>560</v>
      </c>
      <c r="G116" s="16" t="s">
        <v>1179</v>
      </c>
      <c r="H116" s="74">
        <v>1200</v>
      </c>
      <c r="I116" s="30" t="s">
        <v>21</v>
      </c>
      <c r="J116" s="74">
        <v>22</v>
      </c>
      <c r="K116" s="157">
        <v>6</v>
      </c>
      <c r="L116" s="157">
        <v>16</v>
      </c>
      <c r="M116" s="74">
        <v>33</v>
      </c>
      <c r="N116" s="74">
        <v>55</v>
      </c>
      <c r="O116" s="74"/>
      <c r="P116" s="74"/>
      <c r="Q116" s="74"/>
      <c r="R116" s="74"/>
      <c r="S116" s="74"/>
      <c r="T116" s="74"/>
      <c r="U116" s="450" t="s">
        <v>561</v>
      </c>
      <c r="V116" s="23"/>
      <c r="W116" s="23"/>
      <c r="X116" s="23"/>
    </row>
    <row r="117" spans="1:24" s="21" customFormat="1" ht="30.75" customHeight="1" x14ac:dyDescent="0.25">
      <c r="A117" s="16" t="s">
        <v>521</v>
      </c>
      <c r="B117" s="31">
        <v>2019</v>
      </c>
      <c r="C117" s="10" t="s">
        <v>562</v>
      </c>
      <c r="D117" s="75"/>
      <c r="E117" s="49" t="s">
        <v>563</v>
      </c>
      <c r="F117" s="167" t="s">
        <v>564</v>
      </c>
      <c r="G117" s="16" t="s">
        <v>1037</v>
      </c>
      <c r="H117" s="74">
        <v>600</v>
      </c>
      <c r="I117" s="14" t="s">
        <v>44</v>
      </c>
      <c r="J117" s="74">
        <v>8</v>
      </c>
      <c r="K117" s="74">
        <v>-3</v>
      </c>
      <c r="L117" s="74">
        <v>11</v>
      </c>
      <c r="M117" s="74">
        <v>3</v>
      </c>
      <c r="N117" s="74">
        <v>11</v>
      </c>
      <c r="O117" s="74"/>
      <c r="P117" s="74"/>
      <c r="Q117" s="74"/>
      <c r="R117" s="74"/>
      <c r="S117" s="74"/>
      <c r="T117" s="74"/>
      <c r="U117" s="434" t="s">
        <v>565</v>
      </c>
      <c r="V117" s="23"/>
      <c r="W117" s="23"/>
      <c r="X117" s="23"/>
    </row>
    <row r="118" spans="1:24" s="21" customFormat="1" ht="30.75" customHeight="1" x14ac:dyDescent="0.25">
      <c r="A118" s="16" t="s">
        <v>521</v>
      </c>
      <c r="B118" s="31">
        <v>2019</v>
      </c>
      <c r="C118" s="10" t="s">
        <v>562</v>
      </c>
      <c r="D118" s="75"/>
      <c r="E118" s="49" t="s">
        <v>566</v>
      </c>
      <c r="F118" s="167" t="s">
        <v>567</v>
      </c>
      <c r="G118" s="16" t="s">
        <v>1123</v>
      </c>
      <c r="H118" s="74">
        <v>200</v>
      </c>
      <c r="I118" s="14" t="s">
        <v>44</v>
      </c>
      <c r="J118" s="74">
        <v>3</v>
      </c>
      <c r="K118" s="74">
        <v>-1</v>
      </c>
      <c r="L118" s="74">
        <v>4</v>
      </c>
      <c r="M118" s="74">
        <v>0</v>
      </c>
      <c r="N118" s="74">
        <v>3</v>
      </c>
      <c r="O118" s="74"/>
      <c r="P118" s="74"/>
      <c r="Q118" s="74"/>
      <c r="R118" s="74"/>
      <c r="S118" s="74"/>
      <c r="T118" s="74"/>
      <c r="U118" s="434" t="s">
        <v>568</v>
      </c>
      <c r="V118" s="23"/>
      <c r="W118" s="23"/>
      <c r="X118" s="23"/>
    </row>
    <row r="119" spans="1:24" s="21" customFormat="1" ht="30.75" customHeight="1" x14ac:dyDescent="0.25">
      <c r="A119" s="16" t="s">
        <v>521</v>
      </c>
      <c r="B119" s="31">
        <v>2019</v>
      </c>
      <c r="C119" s="10" t="s">
        <v>562</v>
      </c>
      <c r="D119" s="75"/>
      <c r="E119" s="49" t="s">
        <v>569</v>
      </c>
      <c r="F119" s="167" t="s">
        <v>570</v>
      </c>
      <c r="G119" s="16" t="s">
        <v>1037</v>
      </c>
      <c r="H119" s="74">
        <v>300</v>
      </c>
      <c r="I119" s="14" t="s">
        <v>44</v>
      </c>
      <c r="J119" s="74">
        <v>4</v>
      </c>
      <c r="K119" s="74">
        <v>-2</v>
      </c>
      <c r="L119" s="74">
        <v>6</v>
      </c>
      <c r="M119" s="74">
        <v>5</v>
      </c>
      <c r="N119" s="74">
        <v>9</v>
      </c>
      <c r="O119" s="74"/>
      <c r="P119" s="74"/>
      <c r="Q119" s="74"/>
      <c r="R119" s="74"/>
      <c r="S119" s="74"/>
      <c r="T119" s="74"/>
      <c r="U119" s="434" t="s">
        <v>565</v>
      </c>
      <c r="V119" s="23"/>
      <c r="W119" s="23"/>
      <c r="X119" s="23"/>
    </row>
    <row r="120" spans="1:24" s="21" customFormat="1" ht="30.75" customHeight="1" x14ac:dyDescent="0.25">
      <c r="A120" s="16" t="s">
        <v>521</v>
      </c>
      <c r="B120" s="31">
        <v>2019</v>
      </c>
      <c r="C120" s="10" t="s">
        <v>562</v>
      </c>
      <c r="D120" s="75"/>
      <c r="E120" s="49" t="s">
        <v>571</v>
      </c>
      <c r="F120" s="167" t="s">
        <v>572</v>
      </c>
      <c r="G120" s="16" t="s">
        <v>1038</v>
      </c>
      <c r="H120" s="74">
        <v>1100</v>
      </c>
      <c r="I120" s="14" t="s">
        <v>44</v>
      </c>
      <c r="J120" s="74">
        <v>11</v>
      </c>
      <c r="K120" s="74">
        <v>-6</v>
      </c>
      <c r="L120" s="74">
        <v>17</v>
      </c>
      <c r="M120" s="74">
        <v>-7</v>
      </c>
      <c r="N120" s="74">
        <v>4</v>
      </c>
      <c r="O120" s="74"/>
      <c r="P120" s="74"/>
      <c r="Q120" s="74"/>
      <c r="R120" s="74"/>
      <c r="S120" s="74"/>
      <c r="T120" s="74"/>
      <c r="U120" s="434" t="s">
        <v>565</v>
      </c>
      <c r="V120" s="23"/>
      <c r="W120" s="23"/>
      <c r="X120" s="23"/>
    </row>
    <row r="121" spans="1:24" s="22" customFormat="1" ht="32.25" customHeight="1" x14ac:dyDescent="0.3">
      <c r="A121" s="7" t="s">
        <v>573</v>
      </c>
      <c r="B121" s="31">
        <v>2019</v>
      </c>
      <c r="C121" s="7" t="s">
        <v>574</v>
      </c>
      <c r="D121" s="235" t="s">
        <v>575</v>
      </c>
      <c r="E121" s="47" t="s">
        <v>576</v>
      </c>
      <c r="F121" s="170" t="s">
        <v>577</v>
      </c>
      <c r="G121" s="33" t="s">
        <v>1172</v>
      </c>
      <c r="H121" s="192">
        <v>230</v>
      </c>
      <c r="I121" s="30" t="s">
        <v>12</v>
      </c>
      <c r="J121" s="192">
        <v>6</v>
      </c>
      <c r="K121" s="192">
        <v>-1</v>
      </c>
      <c r="L121" s="183">
        <v>7</v>
      </c>
      <c r="M121" s="183">
        <v>0</v>
      </c>
      <c r="N121" s="183">
        <v>6</v>
      </c>
      <c r="O121" s="4">
        <v>14</v>
      </c>
      <c r="P121" s="4"/>
      <c r="Q121" s="4">
        <v>2</v>
      </c>
      <c r="R121" s="4">
        <v>4</v>
      </c>
      <c r="S121" s="4">
        <v>8</v>
      </c>
      <c r="T121" s="4"/>
      <c r="U121" s="430" t="s">
        <v>578</v>
      </c>
      <c r="W121" s="24"/>
      <c r="X121" s="21"/>
    </row>
    <row r="122" spans="1:24" s="22" customFormat="1" ht="32.25" customHeight="1" x14ac:dyDescent="0.3">
      <c r="A122" s="7" t="s">
        <v>573</v>
      </c>
      <c r="B122" s="31">
        <v>2019</v>
      </c>
      <c r="C122" s="7" t="s">
        <v>574</v>
      </c>
      <c r="D122" s="235" t="s">
        <v>575</v>
      </c>
      <c r="E122" s="54" t="s">
        <v>579</v>
      </c>
      <c r="F122" s="170" t="s">
        <v>580</v>
      </c>
      <c r="G122" s="33" t="s">
        <v>1172</v>
      </c>
      <c r="H122" s="264">
        <v>350</v>
      </c>
      <c r="I122" s="62" t="s">
        <v>16</v>
      </c>
      <c r="J122" s="192">
        <v>13</v>
      </c>
      <c r="K122" s="192">
        <v>2</v>
      </c>
      <c r="L122" s="183">
        <v>11</v>
      </c>
      <c r="M122" s="183">
        <v>-6</v>
      </c>
      <c r="N122" s="183">
        <v>7</v>
      </c>
      <c r="O122" s="4">
        <v>7</v>
      </c>
      <c r="P122" s="4"/>
      <c r="Q122" s="4"/>
      <c r="R122" s="4"/>
      <c r="S122" s="4">
        <v>7</v>
      </c>
      <c r="T122" s="4"/>
      <c r="U122" s="411" t="s">
        <v>581</v>
      </c>
      <c r="W122" s="24"/>
      <c r="X122" s="21"/>
    </row>
    <row r="123" spans="1:24" s="22" customFormat="1" ht="32.25" customHeight="1" x14ac:dyDescent="0.3">
      <c r="A123" s="7" t="s">
        <v>573</v>
      </c>
      <c r="B123" s="31">
        <v>2019</v>
      </c>
      <c r="C123" s="7" t="s">
        <v>574</v>
      </c>
      <c r="D123" s="75" t="s">
        <v>582</v>
      </c>
      <c r="E123" s="47" t="s">
        <v>583</v>
      </c>
      <c r="F123" s="170" t="s">
        <v>584</v>
      </c>
      <c r="G123" s="33" t="s">
        <v>1145</v>
      </c>
      <c r="H123" s="193">
        <v>280</v>
      </c>
      <c r="I123" s="14" t="s">
        <v>44</v>
      </c>
      <c r="J123" s="192">
        <v>13</v>
      </c>
      <c r="K123" s="192">
        <v>0</v>
      </c>
      <c r="L123" s="183">
        <v>13</v>
      </c>
      <c r="M123" s="183">
        <v>-13</v>
      </c>
      <c r="N123" s="183">
        <v>17</v>
      </c>
      <c r="O123" s="4">
        <v>0</v>
      </c>
      <c r="P123" s="4">
        <v>0</v>
      </c>
      <c r="Q123" s="4"/>
      <c r="R123" s="4"/>
      <c r="S123" s="4"/>
      <c r="T123" s="4"/>
      <c r="U123" s="411" t="s">
        <v>585</v>
      </c>
      <c r="W123" s="24"/>
      <c r="X123" s="21"/>
    </row>
    <row r="124" spans="1:24" s="22" customFormat="1" ht="32.25" customHeight="1" x14ac:dyDescent="0.3">
      <c r="A124" s="7" t="s">
        <v>573</v>
      </c>
      <c r="B124" s="31">
        <v>2019</v>
      </c>
      <c r="C124" s="7" t="s">
        <v>574</v>
      </c>
      <c r="D124" s="75" t="s">
        <v>586</v>
      </c>
      <c r="E124" s="54" t="s">
        <v>587</v>
      </c>
      <c r="F124" s="170" t="s">
        <v>588</v>
      </c>
      <c r="G124" s="33" t="s">
        <v>1147</v>
      </c>
      <c r="H124" s="193">
        <v>260</v>
      </c>
      <c r="I124" s="14" t="s">
        <v>44</v>
      </c>
      <c r="J124" s="192">
        <v>8</v>
      </c>
      <c r="K124" s="192">
        <v>0</v>
      </c>
      <c r="L124" s="183">
        <v>8</v>
      </c>
      <c r="M124" s="183">
        <v>-7</v>
      </c>
      <c r="N124" s="183">
        <v>1</v>
      </c>
      <c r="O124" s="4">
        <v>2</v>
      </c>
      <c r="P124" s="4">
        <v>2</v>
      </c>
      <c r="Q124" s="4"/>
      <c r="R124" s="4"/>
      <c r="S124" s="4"/>
      <c r="T124" s="4"/>
      <c r="U124" s="411" t="s">
        <v>589</v>
      </c>
      <c r="W124" s="24"/>
      <c r="X124" s="21"/>
    </row>
    <row r="125" spans="1:24" s="22" customFormat="1" ht="32.25" customHeight="1" x14ac:dyDescent="0.3">
      <c r="A125" s="7" t="s">
        <v>573</v>
      </c>
      <c r="B125" s="31">
        <v>2019</v>
      </c>
      <c r="C125" s="7" t="s">
        <v>590</v>
      </c>
      <c r="D125" s="235" t="s">
        <v>575</v>
      </c>
      <c r="E125" s="47" t="s">
        <v>591</v>
      </c>
      <c r="F125" s="170" t="s">
        <v>592</v>
      </c>
      <c r="G125" s="33" t="s">
        <v>1172</v>
      </c>
      <c r="H125" s="193">
        <v>330</v>
      </c>
      <c r="I125" s="62" t="s">
        <v>16</v>
      </c>
      <c r="J125" s="192">
        <v>13</v>
      </c>
      <c r="K125" s="193">
        <v>3</v>
      </c>
      <c r="L125" s="4">
        <v>10</v>
      </c>
      <c r="M125" s="183">
        <v>0</v>
      </c>
      <c r="N125" s="183">
        <v>13</v>
      </c>
      <c r="O125" s="4">
        <v>37</v>
      </c>
      <c r="P125" s="4"/>
      <c r="Q125" s="4">
        <v>6</v>
      </c>
      <c r="R125" s="4">
        <v>10</v>
      </c>
      <c r="S125" s="4">
        <v>21</v>
      </c>
      <c r="T125" s="4"/>
      <c r="U125" s="430" t="s">
        <v>578</v>
      </c>
      <c r="W125" s="24"/>
      <c r="X125" s="21"/>
    </row>
    <row r="126" spans="1:24" s="22" customFormat="1" ht="32.25" customHeight="1" x14ac:dyDescent="0.3">
      <c r="A126" s="7" t="s">
        <v>573</v>
      </c>
      <c r="B126" s="31">
        <v>2019</v>
      </c>
      <c r="C126" s="7" t="s">
        <v>590</v>
      </c>
      <c r="D126" s="75" t="s">
        <v>582</v>
      </c>
      <c r="E126" s="47" t="s">
        <v>593</v>
      </c>
      <c r="F126" s="170" t="s">
        <v>594</v>
      </c>
      <c r="G126" s="16" t="s">
        <v>1176</v>
      </c>
      <c r="H126" s="193">
        <v>210</v>
      </c>
      <c r="I126" s="14" t="s">
        <v>44</v>
      </c>
      <c r="J126" s="192">
        <v>10</v>
      </c>
      <c r="K126" s="193">
        <v>0</v>
      </c>
      <c r="L126" s="4">
        <v>10</v>
      </c>
      <c r="M126" s="183">
        <v>-2</v>
      </c>
      <c r="N126" s="183">
        <v>7</v>
      </c>
      <c r="O126" s="4">
        <v>12</v>
      </c>
      <c r="P126" s="4">
        <v>4</v>
      </c>
      <c r="Q126" s="4">
        <v>3</v>
      </c>
      <c r="R126" s="4">
        <v>5</v>
      </c>
      <c r="S126" s="4"/>
      <c r="T126" s="4"/>
      <c r="U126" s="430" t="s">
        <v>595</v>
      </c>
      <c r="W126" s="24"/>
      <c r="X126" s="21"/>
    </row>
    <row r="127" spans="1:24" s="22" customFormat="1" ht="32.25" customHeight="1" x14ac:dyDescent="0.3">
      <c r="A127" s="7" t="s">
        <v>573</v>
      </c>
      <c r="B127" s="31">
        <v>2019</v>
      </c>
      <c r="C127" s="7" t="s">
        <v>590</v>
      </c>
      <c r="D127" s="75" t="s">
        <v>586</v>
      </c>
      <c r="E127" s="47" t="s">
        <v>596</v>
      </c>
      <c r="F127" s="170" t="s">
        <v>597</v>
      </c>
      <c r="G127" s="7" t="s">
        <v>1154</v>
      </c>
      <c r="H127" s="193" t="s">
        <v>598</v>
      </c>
      <c r="I127" s="62" t="s">
        <v>16</v>
      </c>
      <c r="J127" s="192">
        <v>5</v>
      </c>
      <c r="K127" s="193">
        <v>1</v>
      </c>
      <c r="L127" s="4">
        <v>4</v>
      </c>
      <c r="M127" s="183">
        <v>-2</v>
      </c>
      <c r="N127" s="183">
        <v>3</v>
      </c>
      <c r="O127" s="4">
        <v>4</v>
      </c>
      <c r="P127" s="4">
        <v>4</v>
      </c>
      <c r="Q127" s="4"/>
      <c r="R127" s="4"/>
      <c r="S127" s="4"/>
      <c r="T127" s="4"/>
      <c r="U127" s="384" t="s">
        <v>599</v>
      </c>
      <c r="W127" s="24"/>
      <c r="X127" s="21"/>
    </row>
    <row r="128" spans="1:24" s="22" customFormat="1" ht="32.25" customHeight="1" x14ac:dyDescent="0.3">
      <c r="A128" s="7" t="s">
        <v>573</v>
      </c>
      <c r="B128" s="31">
        <v>2019</v>
      </c>
      <c r="C128" s="7" t="s">
        <v>590</v>
      </c>
      <c r="D128" s="75" t="s">
        <v>586</v>
      </c>
      <c r="E128" s="47" t="s">
        <v>600</v>
      </c>
      <c r="F128" s="170" t="s">
        <v>601</v>
      </c>
      <c r="G128" s="33" t="s">
        <v>1205</v>
      </c>
      <c r="H128" s="193">
        <v>490</v>
      </c>
      <c r="I128" s="14" t="s">
        <v>44</v>
      </c>
      <c r="J128" s="192">
        <v>18</v>
      </c>
      <c r="K128" s="193">
        <v>0</v>
      </c>
      <c r="L128" s="4">
        <v>18</v>
      </c>
      <c r="M128" s="183">
        <v>-12</v>
      </c>
      <c r="N128" s="183">
        <v>6</v>
      </c>
      <c r="O128" s="4">
        <v>7</v>
      </c>
      <c r="P128" s="4">
        <v>7</v>
      </c>
      <c r="Q128" s="4"/>
      <c r="R128" s="4"/>
      <c r="S128" s="4"/>
      <c r="T128" s="4"/>
      <c r="U128" s="411" t="s">
        <v>602</v>
      </c>
      <c r="W128" s="24"/>
      <c r="X128" s="21"/>
    </row>
    <row r="129" spans="1:24" s="22" customFormat="1" ht="32.25" customHeight="1" x14ac:dyDescent="0.3">
      <c r="A129" s="7" t="s">
        <v>573</v>
      </c>
      <c r="B129" s="31">
        <v>2019</v>
      </c>
      <c r="C129" s="7" t="s">
        <v>590</v>
      </c>
      <c r="D129" s="75" t="s">
        <v>603</v>
      </c>
      <c r="E129" s="47" t="s">
        <v>604</v>
      </c>
      <c r="F129" s="170" t="s">
        <v>605</v>
      </c>
      <c r="G129" s="33" t="s">
        <v>1204</v>
      </c>
      <c r="H129" s="193">
        <v>160</v>
      </c>
      <c r="I129" s="30" t="s">
        <v>12</v>
      </c>
      <c r="J129" s="192">
        <v>4</v>
      </c>
      <c r="K129" s="193">
        <v>-1</v>
      </c>
      <c r="L129" s="4">
        <v>5</v>
      </c>
      <c r="M129" s="183">
        <v>0</v>
      </c>
      <c r="N129" s="183">
        <v>4</v>
      </c>
      <c r="O129" s="4">
        <v>2</v>
      </c>
      <c r="P129" s="4">
        <v>2</v>
      </c>
      <c r="Q129" s="4"/>
      <c r="R129" s="4"/>
      <c r="S129" s="4"/>
      <c r="T129" s="4"/>
      <c r="U129" s="430" t="s">
        <v>606</v>
      </c>
      <c r="W129" s="24"/>
      <c r="X129" s="21"/>
    </row>
    <row r="130" spans="1:24" s="22" customFormat="1" ht="32.25" customHeight="1" x14ac:dyDescent="0.3">
      <c r="A130" s="7" t="s">
        <v>573</v>
      </c>
      <c r="B130" s="31">
        <v>2019</v>
      </c>
      <c r="C130" s="7" t="s">
        <v>607</v>
      </c>
      <c r="D130" s="167" t="s">
        <v>469</v>
      </c>
      <c r="E130" s="47" t="s">
        <v>608</v>
      </c>
      <c r="F130" s="170" t="s">
        <v>609</v>
      </c>
      <c r="G130" s="33" t="s">
        <v>1172</v>
      </c>
      <c r="H130" s="193">
        <v>460</v>
      </c>
      <c r="I130" s="30" t="s">
        <v>12</v>
      </c>
      <c r="J130" s="192">
        <v>5</v>
      </c>
      <c r="K130" s="193">
        <v>-2</v>
      </c>
      <c r="L130" s="4">
        <v>7</v>
      </c>
      <c r="M130" s="183">
        <v>1</v>
      </c>
      <c r="N130" s="183">
        <v>6</v>
      </c>
      <c r="O130" s="4">
        <v>17</v>
      </c>
      <c r="P130" s="4">
        <v>2</v>
      </c>
      <c r="Q130" s="4">
        <v>1</v>
      </c>
      <c r="R130" s="4">
        <v>6</v>
      </c>
      <c r="S130" s="4">
        <v>8</v>
      </c>
      <c r="T130" s="4">
        <v>0</v>
      </c>
      <c r="U130" s="430" t="s">
        <v>610</v>
      </c>
      <c r="W130" s="24"/>
      <c r="X130" s="21"/>
    </row>
    <row r="131" spans="1:24" s="22" customFormat="1" ht="32.25" customHeight="1" x14ac:dyDescent="0.3">
      <c r="A131" s="7" t="s">
        <v>573</v>
      </c>
      <c r="B131" s="31">
        <v>2019</v>
      </c>
      <c r="C131" s="7" t="s">
        <v>607</v>
      </c>
      <c r="D131" s="167" t="s">
        <v>469</v>
      </c>
      <c r="E131" s="47" t="s">
        <v>611</v>
      </c>
      <c r="F131" s="170" t="s">
        <v>612</v>
      </c>
      <c r="G131" s="33" t="s">
        <v>1172</v>
      </c>
      <c r="H131" s="193">
        <v>430</v>
      </c>
      <c r="I131" s="14" t="s">
        <v>44</v>
      </c>
      <c r="J131" s="192">
        <v>7</v>
      </c>
      <c r="K131" s="193">
        <v>0</v>
      </c>
      <c r="L131" s="4">
        <v>7</v>
      </c>
      <c r="M131" s="183">
        <v>2</v>
      </c>
      <c r="N131" s="183">
        <v>8</v>
      </c>
      <c r="O131" s="4">
        <v>16</v>
      </c>
      <c r="P131" s="4">
        <v>2</v>
      </c>
      <c r="Q131" s="4"/>
      <c r="R131" s="4">
        <v>11</v>
      </c>
      <c r="S131" s="4">
        <v>3</v>
      </c>
      <c r="T131" s="4">
        <v>0</v>
      </c>
      <c r="U131" s="430" t="s">
        <v>613</v>
      </c>
      <c r="W131" s="24"/>
      <c r="X131" s="21"/>
    </row>
    <row r="132" spans="1:24" s="22" customFormat="1" ht="32.25" customHeight="1" x14ac:dyDescent="0.3">
      <c r="A132" s="7" t="s">
        <v>573</v>
      </c>
      <c r="B132" s="31">
        <v>2019</v>
      </c>
      <c r="C132" s="7" t="s">
        <v>607</v>
      </c>
      <c r="D132" s="167" t="s">
        <v>469</v>
      </c>
      <c r="E132" s="47" t="s">
        <v>614</v>
      </c>
      <c r="F132" s="170" t="s">
        <v>615</v>
      </c>
      <c r="G132" s="33" t="s">
        <v>1166</v>
      </c>
      <c r="H132" s="193">
        <v>160</v>
      </c>
      <c r="I132" s="30" t="s">
        <v>12</v>
      </c>
      <c r="J132" s="192">
        <v>2</v>
      </c>
      <c r="K132" s="193">
        <v>-1</v>
      </c>
      <c r="L132" s="4">
        <v>3</v>
      </c>
      <c r="M132" s="183">
        <v>0</v>
      </c>
      <c r="N132" s="183">
        <v>2</v>
      </c>
      <c r="O132" s="4">
        <v>5</v>
      </c>
      <c r="P132" s="4"/>
      <c r="Q132" s="4"/>
      <c r="R132" s="4">
        <v>3</v>
      </c>
      <c r="S132" s="4">
        <v>1</v>
      </c>
      <c r="T132" s="4"/>
      <c r="U132" s="69" t="s">
        <v>616</v>
      </c>
      <c r="W132" s="24"/>
      <c r="X132" s="21"/>
    </row>
    <row r="133" spans="1:24" s="22" customFormat="1" ht="32.25" customHeight="1" x14ac:dyDescent="0.3">
      <c r="A133" s="7" t="s">
        <v>573</v>
      </c>
      <c r="B133" s="31">
        <v>2019</v>
      </c>
      <c r="C133" s="7" t="s">
        <v>607</v>
      </c>
      <c r="D133" s="167" t="s">
        <v>469</v>
      </c>
      <c r="E133" s="47" t="s">
        <v>617</v>
      </c>
      <c r="F133" s="170" t="s">
        <v>618</v>
      </c>
      <c r="G133" s="33" t="s">
        <v>1172</v>
      </c>
      <c r="H133" s="193">
        <v>340</v>
      </c>
      <c r="I133" s="30" t="s">
        <v>21</v>
      </c>
      <c r="J133" s="192">
        <v>14</v>
      </c>
      <c r="K133" s="193">
        <v>7</v>
      </c>
      <c r="L133" s="4">
        <v>7</v>
      </c>
      <c r="M133" s="183">
        <v>0</v>
      </c>
      <c r="N133" s="183">
        <v>17</v>
      </c>
      <c r="O133" s="4">
        <v>46</v>
      </c>
      <c r="P133" s="4">
        <v>3</v>
      </c>
      <c r="Q133" s="4">
        <v>8</v>
      </c>
      <c r="R133" s="4">
        <v>14</v>
      </c>
      <c r="S133" s="4">
        <v>21</v>
      </c>
      <c r="T133" s="4"/>
      <c r="U133" s="430" t="s">
        <v>619</v>
      </c>
      <c r="W133" s="24"/>
      <c r="X133" s="21"/>
    </row>
    <row r="134" spans="1:24" s="22" customFormat="1" ht="32.25" customHeight="1" x14ac:dyDescent="0.3">
      <c r="A134" s="7" t="s">
        <v>573</v>
      </c>
      <c r="B134" s="31">
        <v>2019</v>
      </c>
      <c r="C134" s="7" t="s">
        <v>607</v>
      </c>
      <c r="D134" s="167" t="s">
        <v>469</v>
      </c>
      <c r="E134" s="47" t="s">
        <v>620</v>
      </c>
      <c r="F134" s="170" t="s">
        <v>621</v>
      </c>
      <c r="G134" s="33" t="s">
        <v>1172</v>
      </c>
      <c r="H134" s="193">
        <v>220</v>
      </c>
      <c r="I134" s="30" t="s">
        <v>21</v>
      </c>
      <c r="J134" s="192">
        <v>8</v>
      </c>
      <c r="K134" s="193">
        <v>4</v>
      </c>
      <c r="L134" s="4">
        <v>4</v>
      </c>
      <c r="M134" s="183">
        <v>0</v>
      </c>
      <c r="N134" s="183">
        <v>8</v>
      </c>
      <c r="O134" s="4">
        <v>16</v>
      </c>
      <c r="P134" s="4"/>
      <c r="Q134" s="4">
        <v>1</v>
      </c>
      <c r="R134" s="4">
        <v>11</v>
      </c>
      <c r="S134" s="4">
        <v>4</v>
      </c>
      <c r="T134" s="4">
        <v>1</v>
      </c>
      <c r="U134" s="430" t="s">
        <v>622</v>
      </c>
      <c r="W134" s="24"/>
      <c r="X134" s="21"/>
    </row>
    <row r="135" spans="1:24" s="22" customFormat="1" ht="32.25" customHeight="1" x14ac:dyDescent="0.3">
      <c r="A135" s="7" t="s">
        <v>573</v>
      </c>
      <c r="B135" s="31">
        <v>2019</v>
      </c>
      <c r="C135" s="7" t="s">
        <v>607</v>
      </c>
      <c r="D135" s="167" t="s">
        <v>469</v>
      </c>
      <c r="E135" s="47" t="s">
        <v>623</v>
      </c>
      <c r="F135" s="170" t="s">
        <v>624</v>
      </c>
      <c r="G135" s="33" t="s">
        <v>1172</v>
      </c>
      <c r="H135" s="193">
        <v>230</v>
      </c>
      <c r="I135" s="30" t="s">
        <v>12</v>
      </c>
      <c r="J135" s="192">
        <v>3</v>
      </c>
      <c r="K135" s="193">
        <v>-1</v>
      </c>
      <c r="L135" s="4">
        <v>4</v>
      </c>
      <c r="M135" s="183">
        <v>1</v>
      </c>
      <c r="N135" s="183">
        <v>3</v>
      </c>
      <c r="O135" s="4">
        <v>6</v>
      </c>
      <c r="P135" s="4">
        <v>3</v>
      </c>
      <c r="Q135" s="4">
        <v>1</v>
      </c>
      <c r="R135" s="4">
        <v>1</v>
      </c>
      <c r="S135" s="4">
        <v>1</v>
      </c>
      <c r="T135" s="4">
        <v>0</v>
      </c>
      <c r="U135" s="430" t="s">
        <v>625</v>
      </c>
      <c r="W135" s="24"/>
      <c r="X135" s="21"/>
    </row>
    <row r="136" spans="1:24" s="22" customFormat="1" ht="32.25" customHeight="1" x14ac:dyDescent="0.3">
      <c r="A136" s="7" t="s">
        <v>573</v>
      </c>
      <c r="B136" s="31">
        <v>2019</v>
      </c>
      <c r="C136" s="7" t="s">
        <v>607</v>
      </c>
      <c r="D136" s="167" t="s">
        <v>469</v>
      </c>
      <c r="E136" s="47" t="s">
        <v>626</v>
      </c>
      <c r="F136" s="170" t="s">
        <v>627</v>
      </c>
      <c r="G136" s="33" t="s">
        <v>1172</v>
      </c>
      <c r="H136" s="193">
        <v>80</v>
      </c>
      <c r="I136" s="63" t="s">
        <v>59</v>
      </c>
      <c r="J136" s="192">
        <v>2</v>
      </c>
      <c r="K136" s="193">
        <v>-2</v>
      </c>
      <c r="L136" s="4">
        <v>4</v>
      </c>
      <c r="M136" s="183">
        <v>0</v>
      </c>
      <c r="N136" s="183">
        <v>2</v>
      </c>
      <c r="O136" s="4">
        <v>7</v>
      </c>
      <c r="P136" s="4"/>
      <c r="Q136" s="4"/>
      <c r="R136" s="4">
        <v>4</v>
      </c>
      <c r="S136" s="4">
        <v>2</v>
      </c>
      <c r="T136" s="4">
        <v>1</v>
      </c>
      <c r="U136" s="69" t="s">
        <v>628</v>
      </c>
      <c r="W136" s="24"/>
      <c r="X136" s="21"/>
    </row>
    <row r="137" spans="1:24" s="22" customFormat="1" ht="32.25" customHeight="1" x14ac:dyDescent="0.3">
      <c r="A137" s="7" t="s">
        <v>573</v>
      </c>
      <c r="B137" s="31">
        <v>2019</v>
      </c>
      <c r="C137" s="7" t="s">
        <v>607</v>
      </c>
      <c r="D137" s="167" t="s">
        <v>469</v>
      </c>
      <c r="E137" s="47" t="s">
        <v>629</v>
      </c>
      <c r="F137" s="170" t="s">
        <v>630</v>
      </c>
      <c r="G137" s="33" t="s">
        <v>1172</v>
      </c>
      <c r="H137" s="193">
        <v>10</v>
      </c>
      <c r="I137" s="62" t="s">
        <v>16</v>
      </c>
      <c r="J137" s="192">
        <v>1</v>
      </c>
      <c r="K137" s="193">
        <v>0</v>
      </c>
      <c r="L137" s="4">
        <v>0</v>
      </c>
      <c r="M137" s="183">
        <v>-1</v>
      </c>
      <c r="N137" s="183">
        <v>0</v>
      </c>
      <c r="O137" s="4">
        <v>0</v>
      </c>
      <c r="P137" s="4"/>
      <c r="Q137" s="4"/>
      <c r="R137" s="4">
        <v>0</v>
      </c>
      <c r="S137" s="4">
        <v>0</v>
      </c>
      <c r="T137" s="4">
        <v>0</v>
      </c>
      <c r="U137" s="411" t="s">
        <v>631</v>
      </c>
      <c r="W137" s="24"/>
      <c r="X137" s="21"/>
    </row>
    <row r="138" spans="1:24" s="22" customFormat="1" ht="32.25" customHeight="1" x14ac:dyDescent="0.3">
      <c r="A138" s="7" t="s">
        <v>573</v>
      </c>
      <c r="B138" s="31">
        <v>2019</v>
      </c>
      <c r="C138" s="7" t="s">
        <v>607</v>
      </c>
      <c r="D138" s="167" t="s">
        <v>469</v>
      </c>
      <c r="E138" s="47" t="s">
        <v>632</v>
      </c>
      <c r="F138" s="170" t="s">
        <v>633</v>
      </c>
      <c r="G138" s="33" t="s">
        <v>1172</v>
      </c>
      <c r="H138" s="193">
        <v>120</v>
      </c>
      <c r="I138" s="14" t="s">
        <v>44</v>
      </c>
      <c r="J138" s="192">
        <v>2</v>
      </c>
      <c r="K138" s="193">
        <v>0</v>
      </c>
      <c r="L138" s="4">
        <v>2</v>
      </c>
      <c r="M138" s="183">
        <v>0</v>
      </c>
      <c r="N138" s="183">
        <v>3</v>
      </c>
      <c r="O138" s="4">
        <v>8</v>
      </c>
      <c r="P138" s="4"/>
      <c r="Q138" s="4">
        <v>1</v>
      </c>
      <c r="R138" s="4">
        <v>2</v>
      </c>
      <c r="S138" s="4">
        <v>4</v>
      </c>
      <c r="T138" s="4">
        <v>1</v>
      </c>
      <c r="U138" s="69" t="s">
        <v>634</v>
      </c>
      <c r="W138" s="24"/>
      <c r="X138" s="21"/>
    </row>
    <row r="139" spans="1:24" s="22" customFormat="1" ht="32.25" customHeight="1" x14ac:dyDescent="0.3">
      <c r="A139" s="7" t="s">
        <v>573</v>
      </c>
      <c r="B139" s="31">
        <v>2019</v>
      </c>
      <c r="C139" s="7" t="s">
        <v>607</v>
      </c>
      <c r="D139" s="75" t="s">
        <v>582</v>
      </c>
      <c r="E139" s="54" t="s">
        <v>635</v>
      </c>
      <c r="F139" s="170" t="s">
        <v>636</v>
      </c>
      <c r="G139" s="33" t="s">
        <v>1174</v>
      </c>
      <c r="H139" s="193">
        <v>80</v>
      </c>
      <c r="I139" s="63" t="s">
        <v>59</v>
      </c>
      <c r="J139" s="192">
        <v>1</v>
      </c>
      <c r="K139" s="193">
        <v>-1</v>
      </c>
      <c r="L139" s="4">
        <v>2</v>
      </c>
      <c r="M139" s="183">
        <v>2</v>
      </c>
      <c r="N139" s="183">
        <v>3</v>
      </c>
      <c r="O139" s="4">
        <v>3</v>
      </c>
      <c r="P139" s="4">
        <v>1</v>
      </c>
      <c r="Q139" s="4"/>
      <c r="R139" s="4">
        <v>2</v>
      </c>
      <c r="S139" s="4"/>
      <c r="T139" s="4"/>
      <c r="U139" s="447" t="s">
        <v>637</v>
      </c>
      <c r="W139" s="24"/>
      <c r="X139" s="21"/>
    </row>
    <row r="140" spans="1:24" s="22" customFormat="1" ht="30.75" customHeight="1" x14ac:dyDescent="0.25">
      <c r="A140" s="7" t="s">
        <v>638</v>
      </c>
      <c r="B140" s="31">
        <v>2019</v>
      </c>
      <c r="C140" s="7" t="s">
        <v>639</v>
      </c>
      <c r="D140" s="167"/>
      <c r="E140" s="40" t="s">
        <v>640</v>
      </c>
      <c r="F140" s="167">
        <v>2654</v>
      </c>
      <c r="G140" s="7" t="s">
        <v>429</v>
      </c>
      <c r="H140" s="194">
        <v>130</v>
      </c>
      <c r="I140" s="14" t="s">
        <v>44</v>
      </c>
      <c r="J140" s="194" t="s">
        <v>641</v>
      </c>
      <c r="K140" s="4" t="s">
        <v>380</v>
      </c>
      <c r="L140" s="194" t="s">
        <v>641</v>
      </c>
      <c r="M140" s="4"/>
      <c r="N140" s="4">
        <v>3</v>
      </c>
      <c r="O140" s="4">
        <v>3</v>
      </c>
      <c r="P140" s="4"/>
      <c r="Q140" s="4"/>
      <c r="R140" s="4">
        <v>3</v>
      </c>
      <c r="S140" s="4"/>
      <c r="T140" s="4"/>
      <c r="U140" s="429" t="s">
        <v>642</v>
      </c>
      <c r="V140" s="25"/>
      <c r="W140" s="25"/>
      <c r="X140" s="25"/>
    </row>
    <row r="141" spans="1:24" s="22" customFormat="1" ht="30.75" customHeight="1" x14ac:dyDescent="0.25">
      <c r="A141" s="7" t="s">
        <v>638</v>
      </c>
      <c r="B141" s="31">
        <v>2019</v>
      </c>
      <c r="C141" s="7" t="s">
        <v>639</v>
      </c>
      <c r="D141" s="167"/>
      <c r="E141" s="40" t="s">
        <v>643</v>
      </c>
      <c r="F141" s="167">
        <v>2655</v>
      </c>
      <c r="G141" s="7" t="s">
        <v>429</v>
      </c>
      <c r="H141" s="194">
        <v>350</v>
      </c>
      <c r="I141" s="30" t="s">
        <v>129</v>
      </c>
      <c r="J141" s="4">
        <v>2</v>
      </c>
      <c r="K141" s="194">
        <v>-3</v>
      </c>
      <c r="L141" s="194">
        <v>5</v>
      </c>
      <c r="M141" s="4">
        <v>11</v>
      </c>
      <c r="N141" s="4">
        <v>13</v>
      </c>
      <c r="O141" s="4">
        <v>13</v>
      </c>
      <c r="P141" s="4"/>
      <c r="Q141" s="4"/>
      <c r="R141" s="4">
        <v>13</v>
      </c>
      <c r="S141" s="4"/>
      <c r="T141" s="4"/>
      <c r="U141" s="429" t="s">
        <v>644</v>
      </c>
      <c r="V141" s="25"/>
      <c r="W141" s="25"/>
      <c r="X141" s="25"/>
    </row>
    <row r="142" spans="1:24" s="22" customFormat="1" ht="30.75" customHeight="1" x14ac:dyDescent="0.25">
      <c r="A142" s="7" t="s">
        <v>638</v>
      </c>
      <c r="B142" s="31">
        <v>2019</v>
      </c>
      <c r="C142" s="7" t="s">
        <v>639</v>
      </c>
      <c r="D142" s="167"/>
      <c r="E142" s="40" t="s">
        <v>645</v>
      </c>
      <c r="F142" s="534">
        <v>2653</v>
      </c>
      <c r="G142" s="486" t="s">
        <v>1177</v>
      </c>
      <c r="H142" s="535">
        <v>170</v>
      </c>
      <c r="I142" s="14" t="s">
        <v>44</v>
      </c>
      <c r="J142" s="4"/>
      <c r="K142" s="4" t="s">
        <v>380</v>
      </c>
      <c r="L142" s="535" t="s">
        <v>641</v>
      </c>
      <c r="M142" s="4"/>
      <c r="N142" s="4">
        <v>24</v>
      </c>
      <c r="O142" s="4">
        <v>24</v>
      </c>
      <c r="P142" s="4"/>
      <c r="Q142" s="4"/>
      <c r="R142" s="4"/>
      <c r="S142" s="4"/>
      <c r="T142" s="4"/>
      <c r="U142" s="501" t="s">
        <v>646</v>
      </c>
      <c r="V142" s="25"/>
      <c r="W142" s="25"/>
      <c r="X142" s="25"/>
    </row>
    <row r="143" spans="1:24" s="22" customFormat="1" ht="30.75" customHeight="1" x14ac:dyDescent="0.25">
      <c r="A143" s="7" t="s">
        <v>638</v>
      </c>
      <c r="B143" s="31">
        <v>2019</v>
      </c>
      <c r="C143" s="7" t="s">
        <v>639</v>
      </c>
      <c r="D143" s="167"/>
      <c r="E143" s="40" t="s">
        <v>1036</v>
      </c>
      <c r="F143" s="534"/>
      <c r="G143" s="486"/>
      <c r="H143" s="535"/>
      <c r="I143" s="62" t="s">
        <v>16</v>
      </c>
      <c r="J143" s="4"/>
      <c r="K143" s="4"/>
      <c r="L143" s="535"/>
      <c r="M143" s="4"/>
      <c r="N143" s="4">
        <v>5</v>
      </c>
      <c r="O143" s="4">
        <v>5</v>
      </c>
      <c r="P143" s="4">
        <v>5</v>
      </c>
      <c r="Q143" s="4"/>
      <c r="R143" s="4"/>
      <c r="S143" s="4"/>
      <c r="T143" s="4"/>
      <c r="U143" s="501"/>
      <c r="V143" s="25"/>
      <c r="W143" s="25"/>
      <c r="X143" s="25"/>
    </row>
    <row r="144" spans="1:24" s="22" customFormat="1" ht="30.75" customHeight="1" x14ac:dyDescent="0.25">
      <c r="A144" s="7" t="s">
        <v>638</v>
      </c>
      <c r="B144" s="31">
        <v>2019</v>
      </c>
      <c r="C144" s="7" t="s">
        <v>639</v>
      </c>
      <c r="D144" s="167"/>
      <c r="E144" s="40" t="s">
        <v>647</v>
      </c>
      <c r="F144" s="167" t="s">
        <v>648</v>
      </c>
      <c r="G144" s="7" t="s">
        <v>429</v>
      </c>
      <c r="H144" s="194">
        <v>60</v>
      </c>
      <c r="I144" s="14" t="s">
        <v>44</v>
      </c>
      <c r="J144" s="194" t="s">
        <v>641</v>
      </c>
      <c r="K144" s="4" t="s">
        <v>380</v>
      </c>
      <c r="L144" s="194" t="s">
        <v>641</v>
      </c>
      <c r="M144" s="4"/>
      <c r="N144" s="4">
        <v>6</v>
      </c>
      <c r="O144" s="4">
        <v>6</v>
      </c>
      <c r="P144" s="4"/>
      <c r="Q144" s="4"/>
      <c r="R144" s="4">
        <v>6</v>
      </c>
      <c r="S144" s="4"/>
      <c r="T144" s="4"/>
      <c r="U144" s="429" t="s">
        <v>649</v>
      </c>
      <c r="V144" s="25"/>
      <c r="W144" s="25"/>
      <c r="X144" s="25"/>
    </row>
    <row r="145" spans="1:24" s="22" customFormat="1" ht="30.75" customHeight="1" x14ac:dyDescent="0.25">
      <c r="A145" s="7" t="s">
        <v>638</v>
      </c>
      <c r="B145" s="31">
        <v>2019</v>
      </c>
      <c r="C145" s="7" t="s">
        <v>639</v>
      </c>
      <c r="D145" s="167"/>
      <c r="E145" s="40" t="s">
        <v>650</v>
      </c>
      <c r="F145" s="167">
        <v>2641</v>
      </c>
      <c r="G145" s="7" t="s">
        <v>429</v>
      </c>
      <c r="H145" s="194">
        <v>70</v>
      </c>
      <c r="I145" s="14" t="s">
        <v>44</v>
      </c>
      <c r="J145" s="194" t="s">
        <v>651</v>
      </c>
      <c r="K145" s="4" t="s">
        <v>380</v>
      </c>
      <c r="L145" s="194" t="s">
        <v>651</v>
      </c>
      <c r="M145" s="4"/>
      <c r="N145" s="4">
        <v>1</v>
      </c>
      <c r="O145" s="4">
        <v>1</v>
      </c>
      <c r="P145" s="4"/>
      <c r="Q145" s="4"/>
      <c r="R145" s="4">
        <v>1</v>
      </c>
      <c r="S145" s="4"/>
      <c r="T145" s="4"/>
      <c r="U145" s="435" t="s">
        <v>649</v>
      </c>
      <c r="V145" s="25"/>
      <c r="W145" s="25"/>
      <c r="X145" s="25"/>
    </row>
    <row r="146" spans="1:24" s="22" customFormat="1" ht="30.75" customHeight="1" x14ac:dyDescent="0.25">
      <c r="A146" s="7" t="s">
        <v>638</v>
      </c>
      <c r="B146" s="31">
        <v>2019</v>
      </c>
      <c r="C146" s="7" t="s">
        <v>639</v>
      </c>
      <c r="D146" s="167"/>
      <c r="E146" s="40" t="s">
        <v>652</v>
      </c>
      <c r="F146" s="167" t="s">
        <v>653</v>
      </c>
      <c r="G146" s="7" t="s">
        <v>429</v>
      </c>
      <c r="H146" s="194" t="s">
        <v>654</v>
      </c>
      <c r="I146" s="14" t="s">
        <v>44</v>
      </c>
      <c r="J146" s="194" t="s">
        <v>641</v>
      </c>
      <c r="K146" s="4" t="s">
        <v>380</v>
      </c>
      <c r="L146" s="194" t="s">
        <v>641</v>
      </c>
      <c r="M146" s="4"/>
      <c r="N146" s="4">
        <v>1</v>
      </c>
      <c r="O146" s="4">
        <v>1</v>
      </c>
      <c r="P146" s="4"/>
      <c r="Q146" s="4"/>
      <c r="R146" s="4">
        <v>1</v>
      </c>
      <c r="S146" s="4"/>
      <c r="T146" s="4"/>
      <c r="U146" s="429" t="s">
        <v>655</v>
      </c>
      <c r="V146" s="25"/>
      <c r="W146" s="25"/>
      <c r="X146" s="25"/>
    </row>
    <row r="147" spans="1:24" s="22" customFormat="1" ht="30.75" customHeight="1" x14ac:dyDescent="0.25">
      <c r="A147" s="7" t="s">
        <v>638</v>
      </c>
      <c r="B147" s="31">
        <v>2019</v>
      </c>
      <c r="C147" s="7" t="s">
        <v>639</v>
      </c>
      <c r="D147" s="167"/>
      <c r="E147" s="40" t="s">
        <v>656</v>
      </c>
      <c r="F147" s="167" t="s">
        <v>657</v>
      </c>
      <c r="G147" s="7" t="s">
        <v>1042</v>
      </c>
      <c r="H147" s="194" t="s">
        <v>658</v>
      </c>
      <c r="I147" s="14" t="s">
        <v>44</v>
      </c>
      <c r="J147" s="194" t="s">
        <v>651</v>
      </c>
      <c r="K147" s="4" t="s">
        <v>380</v>
      </c>
      <c r="L147" s="194" t="s">
        <v>651</v>
      </c>
      <c r="M147" s="4"/>
      <c r="N147" s="4">
        <v>2</v>
      </c>
      <c r="O147" s="4">
        <v>2</v>
      </c>
      <c r="P147" s="4"/>
      <c r="Q147" s="4"/>
      <c r="R147" s="4"/>
      <c r="S147" s="4"/>
      <c r="T147" s="4"/>
      <c r="U147" s="429" t="s">
        <v>659</v>
      </c>
      <c r="V147" s="25"/>
      <c r="W147" s="25"/>
      <c r="X147" s="25"/>
    </row>
    <row r="148" spans="1:24" s="22" customFormat="1" ht="30.75" customHeight="1" x14ac:dyDescent="0.25">
      <c r="A148" s="7" t="s">
        <v>638</v>
      </c>
      <c r="B148" s="31">
        <v>2019</v>
      </c>
      <c r="C148" s="7" t="s">
        <v>639</v>
      </c>
      <c r="D148" s="167"/>
      <c r="E148" s="40" t="s">
        <v>660</v>
      </c>
      <c r="F148" s="534" t="s">
        <v>661</v>
      </c>
      <c r="G148" s="7" t="s">
        <v>1142</v>
      </c>
      <c r="H148" s="531" t="s">
        <v>662</v>
      </c>
      <c r="I148" s="14" t="s">
        <v>44</v>
      </c>
      <c r="J148" s="4"/>
      <c r="K148" s="4" t="s">
        <v>380</v>
      </c>
      <c r="L148" s="535" t="s">
        <v>641</v>
      </c>
      <c r="M148" s="4"/>
      <c r="N148" s="4">
        <v>3</v>
      </c>
      <c r="O148" s="4">
        <v>3</v>
      </c>
      <c r="P148" s="4"/>
      <c r="Q148" s="4">
        <v>3</v>
      </c>
      <c r="R148" s="4"/>
      <c r="S148" s="4"/>
      <c r="T148" s="4"/>
      <c r="U148" s="539" t="s">
        <v>663</v>
      </c>
      <c r="V148" s="25"/>
      <c r="W148" s="25"/>
      <c r="X148" s="25"/>
    </row>
    <row r="149" spans="1:24" s="22" customFormat="1" ht="30.75" customHeight="1" x14ac:dyDescent="0.25">
      <c r="A149" s="7" t="s">
        <v>638</v>
      </c>
      <c r="B149" s="31">
        <v>2019</v>
      </c>
      <c r="C149" s="7" t="s">
        <v>639</v>
      </c>
      <c r="D149" s="167"/>
      <c r="E149" s="40" t="s">
        <v>664</v>
      </c>
      <c r="F149" s="534"/>
      <c r="G149" s="7" t="s">
        <v>1037</v>
      </c>
      <c r="H149" s="531"/>
      <c r="I149" s="30" t="s">
        <v>21</v>
      </c>
      <c r="J149" s="4" t="s">
        <v>665</v>
      </c>
      <c r="K149" s="4"/>
      <c r="L149" s="535"/>
      <c r="M149" s="4"/>
      <c r="N149" s="4" t="s">
        <v>380</v>
      </c>
      <c r="O149" s="4" t="s">
        <v>380</v>
      </c>
      <c r="P149" s="4"/>
      <c r="Q149" s="4"/>
      <c r="R149" s="4"/>
      <c r="S149" s="4"/>
      <c r="T149" s="4"/>
      <c r="U149" s="539"/>
      <c r="V149" s="25"/>
      <c r="W149" s="25"/>
      <c r="X149" s="25"/>
    </row>
    <row r="150" spans="1:24" s="22" customFormat="1" ht="30.75" customHeight="1" x14ac:dyDescent="0.25">
      <c r="A150" s="7" t="s">
        <v>638</v>
      </c>
      <c r="B150" s="31">
        <v>2019</v>
      </c>
      <c r="C150" s="7" t="s">
        <v>639</v>
      </c>
      <c r="D150" s="167"/>
      <c r="E150" s="40" t="s">
        <v>666</v>
      </c>
      <c r="F150" s="534"/>
      <c r="G150" s="7" t="s">
        <v>377</v>
      </c>
      <c r="H150" s="531"/>
      <c r="I150" s="14" t="s">
        <v>44</v>
      </c>
      <c r="J150" s="4"/>
      <c r="K150" s="4" t="s">
        <v>380</v>
      </c>
      <c r="L150" s="535"/>
      <c r="M150" s="4"/>
      <c r="N150" s="4">
        <v>2</v>
      </c>
      <c r="O150" s="4">
        <v>2</v>
      </c>
      <c r="P150" s="4"/>
      <c r="Q150" s="4">
        <v>2</v>
      </c>
      <c r="R150" s="4"/>
      <c r="S150" s="4"/>
      <c r="T150" s="4"/>
      <c r="U150" s="539"/>
      <c r="V150" s="25"/>
      <c r="W150" s="25"/>
      <c r="X150" s="25"/>
    </row>
    <row r="151" spans="1:24" s="22" customFormat="1" ht="30.75" customHeight="1" x14ac:dyDescent="0.25">
      <c r="A151" s="7" t="s">
        <v>638</v>
      </c>
      <c r="B151" s="31">
        <v>2019</v>
      </c>
      <c r="C151" s="7" t="s">
        <v>639</v>
      </c>
      <c r="D151" s="167"/>
      <c r="E151" s="40" t="s">
        <v>667</v>
      </c>
      <c r="F151" s="534"/>
      <c r="G151" s="7" t="s">
        <v>1037</v>
      </c>
      <c r="H151" s="531"/>
      <c r="I151" s="30" t="s">
        <v>21</v>
      </c>
      <c r="J151" s="4" t="s">
        <v>665</v>
      </c>
      <c r="K151" s="4"/>
      <c r="L151" s="535"/>
      <c r="M151" s="4"/>
      <c r="N151" s="4">
        <v>2</v>
      </c>
      <c r="O151" s="4">
        <v>2</v>
      </c>
      <c r="P151" s="4">
        <v>2</v>
      </c>
      <c r="Q151" s="4"/>
      <c r="R151" s="4"/>
      <c r="S151" s="4"/>
      <c r="T151" s="4"/>
      <c r="U151" s="539"/>
      <c r="V151" s="25"/>
      <c r="W151" s="25"/>
      <c r="X151" s="25"/>
    </row>
    <row r="152" spans="1:24" s="22" customFormat="1" ht="30.75" customHeight="1" x14ac:dyDescent="0.25">
      <c r="A152" s="7" t="s">
        <v>638</v>
      </c>
      <c r="B152" s="31">
        <v>2019</v>
      </c>
      <c r="C152" s="7" t="s">
        <v>639</v>
      </c>
      <c r="D152" s="167"/>
      <c r="E152" s="40" t="s">
        <v>668</v>
      </c>
      <c r="F152" s="534"/>
      <c r="G152" s="7" t="s">
        <v>377</v>
      </c>
      <c r="H152" s="531"/>
      <c r="I152" s="14" t="s">
        <v>44</v>
      </c>
      <c r="J152" s="4"/>
      <c r="K152" s="4" t="s">
        <v>380</v>
      </c>
      <c r="L152" s="535"/>
      <c r="M152" s="4"/>
      <c r="N152" s="4">
        <v>2</v>
      </c>
      <c r="O152" s="4">
        <v>2</v>
      </c>
      <c r="P152" s="4"/>
      <c r="Q152" s="4">
        <v>2</v>
      </c>
      <c r="R152" s="4"/>
      <c r="S152" s="4"/>
      <c r="T152" s="4"/>
      <c r="U152" s="539"/>
      <c r="V152" s="25"/>
      <c r="W152" s="25"/>
      <c r="X152" s="25"/>
    </row>
    <row r="153" spans="1:24" s="22" customFormat="1" ht="30.75" customHeight="1" x14ac:dyDescent="0.25">
      <c r="A153" s="368" t="s">
        <v>638</v>
      </c>
      <c r="B153" s="387">
        <v>2019</v>
      </c>
      <c r="C153" s="368" t="s">
        <v>639</v>
      </c>
      <c r="D153" s="388"/>
      <c r="E153" s="425" t="s">
        <v>669</v>
      </c>
      <c r="F153" s="536"/>
      <c r="G153" s="368" t="s">
        <v>1037</v>
      </c>
      <c r="H153" s="537"/>
      <c r="I153" s="426" t="s">
        <v>21</v>
      </c>
      <c r="J153" s="370" t="s">
        <v>665</v>
      </c>
      <c r="K153" s="370"/>
      <c r="L153" s="538"/>
      <c r="M153" s="370"/>
      <c r="N153" s="370" t="s">
        <v>380</v>
      </c>
      <c r="O153" s="370" t="s">
        <v>380</v>
      </c>
      <c r="P153" s="370"/>
      <c r="Q153" s="370"/>
      <c r="R153" s="370"/>
      <c r="S153" s="370"/>
      <c r="T153" s="370"/>
      <c r="U153" s="528"/>
      <c r="V153" s="25"/>
      <c r="W153" s="25"/>
      <c r="X153" s="25"/>
    </row>
    <row r="154" spans="1:24" s="22" customFormat="1" ht="30.75" customHeight="1" x14ac:dyDescent="0.3">
      <c r="A154" s="7" t="s">
        <v>638</v>
      </c>
      <c r="B154" s="31">
        <v>2019</v>
      </c>
      <c r="C154" s="7" t="s">
        <v>639</v>
      </c>
      <c r="D154" s="167"/>
      <c r="E154" s="47" t="s">
        <v>670</v>
      </c>
      <c r="F154" s="534"/>
      <c r="G154" s="7" t="s">
        <v>377</v>
      </c>
      <c r="H154" s="531"/>
      <c r="I154" s="14" t="s">
        <v>44</v>
      </c>
      <c r="J154" s="194" t="s">
        <v>641</v>
      </c>
      <c r="K154" s="4" t="s">
        <v>380</v>
      </c>
      <c r="L154" s="194" t="s">
        <v>641</v>
      </c>
      <c r="M154" s="4"/>
      <c r="N154" s="4">
        <v>2</v>
      </c>
      <c r="O154" s="4">
        <v>2</v>
      </c>
      <c r="P154" s="4"/>
      <c r="Q154" s="4">
        <v>2</v>
      </c>
      <c r="R154" s="4"/>
      <c r="S154" s="4"/>
      <c r="T154" s="4"/>
      <c r="U154" s="429" t="s">
        <v>671</v>
      </c>
      <c r="V154" s="25"/>
      <c r="W154" s="25"/>
      <c r="X154" s="25"/>
    </row>
    <row r="155" spans="1:24" s="22" customFormat="1" ht="30.75" customHeight="1" x14ac:dyDescent="0.25">
      <c r="A155" s="369" t="s">
        <v>638</v>
      </c>
      <c r="B155" s="399">
        <v>2019</v>
      </c>
      <c r="C155" s="369" t="s">
        <v>672</v>
      </c>
      <c r="D155" s="401"/>
      <c r="E155" s="402" t="s">
        <v>673</v>
      </c>
      <c r="F155" s="403">
        <v>2652</v>
      </c>
      <c r="G155" s="369" t="s">
        <v>1179</v>
      </c>
      <c r="H155" s="540" t="s">
        <v>674</v>
      </c>
      <c r="I155" s="404" t="s">
        <v>44</v>
      </c>
      <c r="J155" s="540"/>
      <c r="K155" s="540"/>
      <c r="L155" s="540" t="s">
        <v>675</v>
      </c>
      <c r="M155" s="371"/>
      <c r="N155" s="540" t="s">
        <v>676</v>
      </c>
      <c r="O155" s="540">
        <v>160</v>
      </c>
      <c r="P155" s="540">
        <v>60</v>
      </c>
      <c r="Q155" s="371"/>
      <c r="R155" s="540">
        <v>100</v>
      </c>
      <c r="S155" s="371"/>
      <c r="T155" s="371"/>
      <c r="U155" s="436" t="s">
        <v>677</v>
      </c>
      <c r="V155" s="25"/>
      <c r="W155" s="25"/>
      <c r="X155" s="25"/>
    </row>
    <row r="156" spans="1:24" s="22" customFormat="1" ht="30.75" customHeight="1" x14ac:dyDescent="0.25">
      <c r="A156" s="7" t="s">
        <v>638</v>
      </c>
      <c r="B156" s="31">
        <v>2019</v>
      </c>
      <c r="C156" s="7" t="s">
        <v>672</v>
      </c>
      <c r="D156" s="167"/>
      <c r="E156" s="55" t="s">
        <v>678</v>
      </c>
      <c r="F156" s="169">
        <v>2652</v>
      </c>
      <c r="G156" s="7" t="s">
        <v>1179</v>
      </c>
      <c r="H156" s="531"/>
      <c r="I156" s="62" t="s">
        <v>16</v>
      </c>
      <c r="J156" s="531"/>
      <c r="K156" s="531"/>
      <c r="L156" s="531"/>
      <c r="M156" s="4"/>
      <c r="N156" s="531"/>
      <c r="O156" s="531"/>
      <c r="P156" s="531"/>
      <c r="Q156" s="4"/>
      <c r="R156" s="531"/>
      <c r="S156" s="4"/>
      <c r="T156" s="4"/>
      <c r="U156" s="435" t="s">
        <v>831</v>
      </c>
      <c r="V156" s="25"/>
      <c r="W156" s="25"/>
      <c r="X156" s="25"/>
    </row>
    <row r="157" spans="1:24" s="22" customFormat="1" ht="30.75" customHeight="1" x14ac:dyDescent="0.25">
      <c r="A157" s="7" t="s">
        <v>638</v>
      </c>
      <c r="B157" s="31">
        <v>2019</v>
      </c>
      <c r="C157" s="7" t="s">
        <v>672</v>
      </c>
      <c r="D157" s="167"/>
      <c r="E157" s="55" t="s">
        <v>679</v>
      </c>
      <c r="F157" s="169">
        <v>3521</v>
      </c>
      <c r="G157" s="7" t="s">
        <v>1177</v>
      </c>
      <c r="H157" s="531"/>
      <c r="I157" s="62" t="s">
        <v>16</v>
      </c>
      <c r="J157" s="531"/>
      <c r="K157" s="531"/>
      <c r="L157" s="531"/>
      <c r="M157" s="4"/>
      <c r="N157" s="531"/>
      <c r="O157" s="531"/>
      <c r="P157" s="531"/>
      <c r="Q157" s="4"/>
      <c r="R157" s="531"/>
      <c r="S157" s="4"/>
      <c r="T157" s="4"/>
      <c r="U157" s="415" t="s">
        <v>680</v>
      </c>
      <c r="V157" s="25"/>
      <c r="W157" s="25"/>
      <c r="X157" s="25"/>
    </row>
    <row r="158" spans="1:24" s="22" customFormat="1" ht="30.75" customHeight="1" x14ac:dyDescent="0.25">
      <c r="A158" s="7" t="s">
        <v>638</v>
      </c>
      <c r="B158" s="31">
        <v>2019</v>
      </c>
      <c r="C158" s="7" t="s">
        <v>672</v>
      </c>
      <c r="D158" s="167"/>
      <c r="E158" s="55" t="s">
        <v>681</v>
      </c>
      <c r="F158" s="169">
        <v>3339</v>
      </c>
      <c r="G158" s="7" t="s">
        <v>1193</v>
      </c>
      <c r="H158" s="531"/>
      <c r="I158" s="62" t="s">
        <v>16</v>
      </c>
      <c r="J158" s="531"/>
      <c r="K158" s="531"/>
      <c r="L158" s="531"/>
      <c r="M158" s="4"/>
      <c r="N158" s="531"/>
      <c r="O158" s="531"/>
      <c r="P158" s="531"/>
      <c r="Q158" s="4"/>
      <c r="R158" s="531"/>
      <c r="S158" s="4"/>
      <c r="T158" s="4"/>
      <c r="U158" s="415" t="s">
        <v>682</v>
      </c>
      <c r="V158" s="25"/>
      <c r="W158" s="25"/>
      <c r="X158" s="25"/>
    </row>
    <row r="159" spans="1:24" s="22" customFormat="1" ht="30.75" customHeight="1" x14ac:dyDescent="0.25">
      <c r="A159" s="369" t="s">
        <v>638</v>
      </c>
      <c r="B159" s="399">
        <v>2019</v>
      </c>
      <c r="C159" s="369" t="s">
        <v>672</v>
      </c>
      <c r="D159" s="401"/>
      <c r="E159" s="402" t="s">
        <v>683</v>
      </c>
      <c r="F159" s="403">
        <v>2652</v>
      </c>
      <c r="G159" s="369" t="s">
        <v>1194</v>
      </c>
      <c r="H159" s="540"/>
      <c r="I159" s="404" t="s">
        <v>44</v>
      </c>
      <c r="J159" s="540"/>
      <c r="K159" s="540"/>
      <c r="L159" s="540"/>
      <c r="M159" s="371"/>
      <c r="N159" s="540"/>
      <c r="O159" s="540"/>
      <c r="P159" s="540"/>
      <c r="Q159" s="371"/>
      <c r="R159" s="540"/>
      <c r="S159" s="371"/>
      <c r="T159" s="371"/>
      <c r="U159" s="437" t="s">
        <v>684</v>
      </c>
      <c r="V159" s="25"/>
      <c r="W159" s="25"/>
      <c r="X159" s="25"/>
    </row>
    <row r="160" spans="1:24" s="22" customFormat="1" ht="30.75" customHeight="1" x14ac:dyDescent="0.25">
      <c r="A160" s="7" t="s">
        <v>638</v>
      </c>
      <c r="B160" s="31">
        <v>2019</v>
      </c>
      <c r="C160" s="7" t="s">
        <v>672</v>
      </c>
      <c r="D160" s="167"/>
      <c r="E160" s="55" t="s">
        <v>685</v>
      </c>
      <c r="F160" s="169">
        <v>3339</v>
      </c>
      <c r="G160" s="7" t="s">
        <v>1177</v>
      </c>
      <c r="H160" s="531"/>
      <c r="I160" s="62" t="s">
        <v>16</v>
      </c>
      <c r="J160" s="531"/>
      <c r="K160" s="531"/>
      <c r="L160" s="531"/>
      <c r="M160" s="4"/>
      <c r="N160" s="531"/>
      <c r="O160" s="531"/>
      <c r="P160" s="531"/>
      <c r="Q160" s="4"/>
      <c r="R160" s="531"/>
      <c r="S160" s="4"/>
      <c r="T160" s="4"/>
      <c r="U160" s="416" t="s">
        <v>686</v>
      </c>
      <c r="V160" s="25"/>
      <c r="W160" s="25"/>
      <c r="X160" s="25"/>
    </row>
    <row r="161" spans="1:24" s="22" customFormat="1" ht="30.75" customHeight="1" x14ac:dyDescent="0.25">
      <c r="A161" s="7" t="s">
        <v>638</v>
      </c>
      <c r="B161" s="31">
        <v>2019</v>
      </c>
      <c r="C161" s="7" t="s">
        <v>672</v>
      </c>
      <c r="D161" s="167"/>
      <c r="E161" s="55" t="s">
        <v>687</v>
      </c>
      <c r="F161" s="169">
        <v>2354</v>
      </c>
      <c r="G161" s="7" t="s">
        <v>1179</v>
      </c>
      <c r="H161" s="4">
        <v>1420</v>
      </c>
      <c r="I161" s="62" t="s">
        <v>16</v>
      </c>
      <c r="J161" s="4">
        <v>50</v>
      </c>
      <c r="K161" s="4">
        <v>10</v>
      </c>
      <c r="L161" s="4" t="s">
        <v>688</v>
      </c>
      <c r="M161" s="4"/>
      <c r="N161" s="531"/>
      <c r="O161" s="531"/>
      <c r="P161" s="531"/>
      <c r="Q161" s="4"/>
      <c r="R161" s="531"/>
      <c r="S161" s="4"/>
      <c r="T161" s="4"/>
      <c r="U161" s="415" t="s">
        <v>689</v>
      </c>
      <c r="V161" s="25"/>
      <c r="W161" s="25"/>
      <c r="X161" s="25"/>
    </row>
    <row r="162" spans="1:24" s="22" customFormat="1" ht="30.75" customHeight="1" x14ac:dyDescent="0.3">
      <c r="A162" s="7" t="s">
        <v>638</v>
      </c>
      <c r="B162" s="31">
        <v>2019</v>
      </c>
      <c r="C162" s="280" t="s">
        <v>690</v>
      </c>
      <c r="D162" s="167"/>
      <c r="E162" s="55" t="s">
        <v>691</v>
      </c>
      <c r="F162" s="169">
        <v>2621</v>
      </c>
      <c r="G162" s="7" t="s">
        <v>429</v>
      </c>
      <c r="H162" s="531" t="s">
        <v>692</v>
      </c>
      <c r="I162" s="14" t="s">
        <v>44</v>
      </c>
      <c r="J162" s="531" t="s">
        <v>693</v>
      </c>
      <c r="K162" s="4" t="s">
        <v>380</v>
      </c>
      <c r="L162" s="531" t="s">
        <v>693</v>
      </c>
      <c r="M162" s="4"/>
      <c r="N162" s="4"/>
      <c r="O162" s="531" t="s">
        <v>694</v>
      </c>
      <c r="P162" s="4"/>
      <c r="Q162" s="4"/>
      <c r="R162" s="4"/>
      <c r="S162" s="4"/>
      <c r="T162" s="4"/>
      <c r="U162" s="435" t="s">
        <v>695</v>
      </c>
      <c r="V162" s="25"/>
      <c r="W162" s="25"/>
      <c r="X162" s="25"/>
    </row>
    <row r="163" spans="1:24" s="22" customFormat="1" ht="30.75" customHeight="1" x14ac:dyDescent="0.3">
      <c r="A163" s="7" t="s">
        <v>638</v>
      </c>
      <c r="B163" s="31">
        <v>2019</v>
      </c>
      <c r="C163" s="280" t="s">
        <v>690</v>
      </c>
      <c r="D163" s="167"/>
      <c r="E163" s="55" t="s">
        <v>696</v>
      </c>
      <c r="F163" s="169">
        <v>2621</v>
      </c>
      <c r="G163" s="7" t="s">
        <v>1042</v>
      </c>
      <c r="H163" s="531"/>
      <c r="I163" s="14" t="s">
        <v>44</v>
      </c>
      <c r="J163" s="531"/>
      <c r="K163" s="4" t="s">
        <v>380</v>
      </c>
      <c r="L163" s="531"/>
      <c r="M163" s="4"/>
      <c r="N163" s="4"/>
      <c r="O163" s="531"/>
      <c r="P163" s="4"/>
      <c r="Q163" s="4"/>
      <c r="R163" s="4"/>
      <c r="S163" s="4"/>
      <c r="T163" s="4"/>
      <c r="U163" s="435" t="s">
        <v>677</v>
      </c>
      <c r="V163" s="25"/>
      <c r="W163" s="25"/>
      <c r="X163" s="25"/>
    </row>
    <row r="164" spans="1:24" s="22" customFormat="1" ht="30.75" customHeight="1" x14ac:dyDescent="0.3">
      <c r="A164" s="7" t="s">
        <v>638</v>
      </c>
      <c r="B164" s="31">
        <v>2019</v>
      </c>
      <c r="C164" s="280" t="s">
        <v>690</v>
      </c>
      <c r="D164" s="167"/>
      <c r="E164" s="55" t="s">
        <v>697</v>
      </c>
      <c r="F164" s="169" t="s">
        <v>380</v>
      </c>
      <c r="G164" s="7" t="s">
        <v>1142</v>
      </c>
      <c r="H164" s="194">
        <v>70</v>
      </c>
      <c r="I164" s="62" t="s">
        <v>16</v>
      </c>
      <c r="J164" s="4" t="s">
        <v>693</v>
      </c>
      <c r="K164" s="4">
        <v>1</v>
      </c>
      <c r="L164" s="4" t="s">
        <v>698</v>
      </c>
      <c r="M164" s="4"/>
      <c r="N164" s="4" t="s">
        <v>699</v>
      </c>
      <c r="O164" s="531"/>
      <c r="P164" s="4"/>
      <c r="Q164" s="4"/>
      <c r="R164" s="4"/>
      <c r="S164" s="4"/>
      <c r="T164" s="4"/>
      <c r="U164" s="438" t="s">
        <v>677</v>
      </c>
      <c r="V164" s="25"/>
      <c r="W164" s="25"/>
      <c r="X164" s="25"/>
    </row>
    <row r="165" spans="1:24" s="22" customFormat="1" ht="30.75" customHeight="1" x14ac:dyDescent="0.3">
      <c r="A165" s="7" t="s">
        <v>638</v>
      </c>
      <c r="B165" s="31">
        <v>2019</v>
      </c>
      <c r="C165" s="280" t="s">
        <v>690</v>
      </c>
      <c r="D165" s="167"/>
      <c r="E165" s="55" t="s">
        <v>700</v>
      </c>
      <c r="F165" s="96">
        <v>5113</v>
      </c>
      <c r="G165" s="7" t="s">
        <v>1141</v>
      </c>
      <c r="H165" s="194">
        <v>150</v>
      </c>
      <c r="I165" s="62" t="s">
        <v>16</v>
      </c>
      <c r="J165" s="4" t="s">
        <v>693</v>
      </c>
      <c r="K165" s="4">
        <v>1</v>
      </c>
      <c r="L165" s="4" t="s">
        <v>693</v>
      </c>
      <c r="M165" s="4"/>
      <c r="N165" s="4"/>
      <c r="O165" s="531"/>
      <c r="P165" s="4"/>
      <c r="Q165" s="4"/>
      <c r="R165" s="4"/>
      <c r="S165" s="4"/>
      <c r="T165" s="4"/>
      <c r="U165" s="438" t="s">
        <v>701</v>
      </c>
      <c r="V165" s="25"/>
      <c r="W165" s="25"/>
      <c r="X165" s="25"/>
    </row>
    <row r="166" spans="1:24" s="22" customFormat="1" ht="30.75" customHeight="1" x14ac:dyDescent="0.3">
      <c r="A166" s="7" t="s">
        <v>638</v>
      </c>
      <c r="B166" s="31">
        <v>2019</v>
      </c>
      <c r="C166" s="280" t="s">
        <v>690</v>
      </c>
      <c r="D166" s="167"/>
      <c r="E166" s="55" t="s">
        <v>702</v>
      </c>
      <c r="F166" s="169">
        <v>2359</v>
      </c>
      <c r="G166" s="7" t="s">
        <v>1143</v>
      </c>
      <c r="H166" s="194" t="s">
        <v>703</v>
      </c>
      <c r="I166" s="30" t="s">
        <v>21</v>
      </c>
      <c r="J166" s="4" t="s">
        <v>693</v>
      </c>
      <c r="K166" s="4">
        <v>2</v>
      </c>
      <c r="L166" s="4" t="s">
        <v>693</v>
      </c>
      <c r="M166" s="4"/>
      <c r="N166" s="4"/>
      <c r="O166" s="531"/>
      <c r="P166" s="4"/>
      <c r="Q166" s="4"/>
      <c r="R166" s="4"/>
      <c r="S166" s="4"/>
      <c r="T166" s="4"/>
      <c r="U166" s="124" t="s">
        <v>704</v>
      </c>
      <c r="V166" s="25"/>
      <c r="W166" s="25"/>
      <c r="X166" s="25"/>
    </row>
    <row r="167" spans="1:24" s="22" customFormat="1" ht="30.75" customHeight="1" x14ac:dyDescent="0.3">
      <c r="A167" s="369" t="s">
        <v>638</v>
      </c>
      <c r="B167" s="399">
        <v>2019</v>
      </c>
      <c r="C167" s="400" t="s">
        <v>705</v>
      </c>
      <c r="D167" s="401"/>
      <c r="E167" s="470" t="s">
        <v>706</v>
      </c>
      <c r="F167" s="403" t="s">
        <v>707</v>
      </c>
      <c r="G167" s="369" t="s">
        <v>429</v>
      </c>
      <c r="H167" s="540">
        <v>2040</v>
      </c>
      <c r="I167" s="404" t="s">
        <v>44</v>
      </c>
      <c r="J167" s="540">
        <v>45</v>
      </c>
      <c r="K167" s="371" t="s">
        <v>380</v>
      </c>
      <c r="L167" s="540">
        <v>45</v>
      </c>
      <c r="M167" s="371"/>
      <c r="N167" s="371">
        <v>60</v>
      </c>
      <c r="O167" s="371">
        <v>60</v>
      </c>
      <c r="P167" s="371"/>
      <c r="Q167" s="371"/>
      <c r="R167" s="371">
        <v>60</v>
      </c>
      <c r="S167" s="371"/>
      <c r="T167" s="371"/>
      <c r="U167" s="471" t="s">
        <v>778</v>
      </c>
      <c r="V167" s="25"/>
      <c r="W167" s="25"/>
      <c r="X167" s="25"/>
    </row>
    <row r="168" spans="1:24" s="22" customFormat="1" ht="30.75" customHeight="1" x14ac:dyDescent="0.3">
      <c r="A168" s="7" t="s">
        <v>638</v>
      </c>
      <c r="B168" s="31">
        <v>2019</v>
      </c>
      <c r="C168" s="280" t="s">
        <v>705</v>
      </c>
      <c r="D168" s="167"/>
      <c r="E168" s="55" t="s">
        <v>708</v>
      </c>
      <c r="F168" s="169" t="s">
        <v>380</v>
      </c>
      <c r="G168" s="7" t="s">
        <v>1142</v>
      </c>
      <c r="H168" s="531"/>
      <c r="I168" s="14" t="s">
        <v>44</v>
      </c>
      <c r="J168" s="531"/>
      <c r="K168" s="4" t="s">
        <v>380</v>
      </c>
      <c r="L168" s="531"/>
      <c r="M168" s="4"/>
      <c r="N168" s="4" t="s">
        <v>709</v>
      </c>
      <c r="O168" s="4">
        <v>5</v>
      </c>
      <c r="P168" s="4"/>
      <c r="Q168" s="4"/>
      <c r="R168" s="4"/>
      <c r="S168" s="4"/>
      <c r="T168" s="4"/>
      <c r="U168" s="435" t="s">
        <v>677</v>
      </c>
      <c r="V168" s="25"/>
      <c r="W168" s="25"/>
      <c r="X168" s="25"/>
    </row>
    <row r="169" spans="1:24" s="22" customFormat="1" ht="30.75" customHeight="1" x14ac:dyDescent="0.3">
      <c r="A169" s="7" t="s">
        <v>638</v>
      </c>
      <c r="B169" s="31">
        <v>2019</v>
      </c>
      <c r="C169" s="280" t="s">
        <v>705</v>
      </c>
      <c r="D169" s="167"/>
      <c r="E169" s="55" t="s">
        <v>710</v>
      </c>
      <c r="F169" s="169">
        <v>4411</v>
      </c>
      <c r="G169" s="274" t="s">
        <v>1144</v>
      </c>
      <c r="H169" s="531"/>
      <c r="I169" s="14" t="s">
        <v>44</v>
      </c>
      <c r="J169" s="531"/>
      <c r="K169" s="4" t="s">
        <v>380</v>
      </c>
      <c r="L169" s="531"/>
      <c r="M169" s="4"/>
      <c r="N169" s="4"/>
      <c r="O169" s="4" t="s">
        <v>711</v>
      </c>
      <c r="P169" s="4"/>
      <c r="Q169" s="4"/>
      <c r="R169" s="4"/>
      <c r="S169" s="4"/>
      <c r="T169" s="4"/>
      <c r="U169" s="124" t="s">
        <v>712</v>
      </c>
      <c r="V169" s="25"/>
      <c r="W169" s="25"/>
      <c r="X169" s="25"/>
    </row>
    <row r="170" spans="1:24" s="22" customFormat="1" ht="30.75" customHeight="1" x14ac:dyDescent="0.3">
      <c r="A170" s="7" t="s">
        <v>638</v>
      </c>
      <c r="B170" s="31">
        <v>2019</v>
      </c>
      <c r="C170" s="280" t="s">
        <v>705</v>
      </c>
      <c r="D170" s="167"/>
      <c r="E170" s="55" t="s">
        <v>713</v>
      </c>
      <c r="F170" s="169">
        <v>2</v>
      </c>
      <c r="G170" s="7" t="s">
        <v>1042</v>
      </c>
      <c r="H170" s="531"/>
      <c r="I170" s="14" t="s">
        <v>44</v>
      </c>
      <c r="J170" s="531"/>
      <c r="K170" s="4" t="s">
        <v>380</v>
      </c>
      <c r="L170" s="531"/>
      <c r="M170" s="4"/>
      <c r="N170" s="4"/>
      <c r="O170" s="4" t="s">
        <v>711</v>
      </c>
      <c r="P170" s="4"/>
      <c r="Q170" s="4"/>
      <c r="R170" s="4"/>
      <c r="S170" s="4"/>
      <c r="T170" s="4"/>
      <c r="U170" s="435" t="s">
        <v>714</v>
      </c>
      <c r="V170" s="25"/>
      <c r="W170" s="25"/>
      <c r="X170" s="25"/>
    </row>
    <row r="171" spans="1:24" s="22" customFormat="1" ht="30.75" customHeight="1" x14ac:dyDescent="0.3">
      <c r="A171" s="368" t="s">
        <v>638</v>
      </c>
      <c r="B171" s="387">
        <v>2019</v>
      </c>
      <c r="C171" s="427" t="s">
        <v>705</v>
      </c>
      <c r="D171" s="388"/>
      <c r="E171" s="389" t="s">
        <v>715</v>
      </c>
      <c r="F171" s="390" t="s">
        <v>380</v>
      </c>
      <c r="G171" s="368" t="s">
        <v>429</v>
      </c>
      <c r="H171" s="537"/>
      <c r="I171" s="391" t="s">
        <v>16</v>
      </c>
      <c r="J171" s="537"/>
      <c r="K171" s="370"/>
      <c r="L171" s="537"/>
      <c r="M171" s="370"/>
      <c r="N171" s="370"/>
      <c r="O171" s="397" t="s">
        <v>716</v>
      </c>
      <c r="P171" s="370"/>
      <c r="Q171" s="370"/>
      <c r="R171" s="370"/>
      <c r="S171" s="370"/>
      <c r="T171" s="370"/>
      <c r="U171" s="428" t="s">
        <v>717</v>
      </c>
      <c r="V171" s="25"/>
      <c r="W171" s="25"/>
      <c r="X171" s="25"/>
    </row>
    <row r="172" spans="1:24" s="22" customFormat="1" ht="30.75" customHeight="1" x14ac:dyDescent="0.3">
      <c r="A172" s="7" t="s">
        <v>638</v>
      </c>
      <c r="B172" s="31">
        <v>2019</v>
      </c>
      <c r="C172" s="280" t="s">
        <v>705</v>
      </c>
      <c r="D172" s="167"/>
      <c r="E172" s="40" t="s">
        <v>718</v>
      </c>
      <c r="F172" s="96">
        <v>2621</v>
      </c>
      <c r="G172" s="7" t="s">
        <v>1196</v>
      </c>
      <c r="H172" s="4" t="s">
        <v>719</v>
      </c>
      <c r="I172" s="30" t="s">
        <v>129</v>
      </c>
      <c r="J172" s="4" t="s">
        <v>641</v>
      </c>
      <c r="K172" s="4">
        <v>-1</v>
      </c>
      <c r="L172" s="4" t="s">
        <v>641</v>
      </c>
      <c r="M172" s="4"/>
      <c r="N172" s="4">
        <v>10</v>
      </c>
      <c r="O172" s="4">
        <v>10</v>
      </c>
      <c r="P172" s="4"/>
      <c r="Q172" s="4"/>
      <c r="R172" s="4"/>
      <c r="S172" s="4"/>
      <c r="T172" s="4"/>
      <c r="U172" s="435" t="s">
        <v>677</v>
      </c>
      <c r="V172" s="25"/>
      <c r="W172" s="25"/>
      <c r="X172" s="25"/>
    </row>
    <row r="173" spans="1:24" s="22" customFormat="1" ht="30.75" customHeight="1" x14ac:dyDescent="0.3">
      <c r="A173" s="369" t="s">
        <v>638</v>
      </c>
      <c r="B173" s="399">
        <v>2019</v>
      </c>
      <c r="C173" s="400" t="s">
        <v>720</v>
      </c>
      <c r="D173" s="401"/>
      <c r="E173" s="402" t="s">
        <v>721</v>
      </c>
      <c r="F173" s="406">
        <v>7318</v>
      </c>
      <c r="G173" s="369" t="s">
        <v>1037</v>
      </c>
      <c r="H173" s="540">
        <v>500</v>
      </c>
      <c r="I173" s="404" t="s">
        <v>44</v>
      </c>
      <c r="J173" s="540">
        <v>15</v>
      </c>
      <c r="K173" s="371" t="s">
        <v>380</v>
      </c>
      <c r="L173" s="540">
        <v>15</v>
      </c>
      <c r="M173" s="540">
        <v>75</v>
      </c>
      <c r="N173" s="371">
        <v>82</v>
      </c>
      <c r="O173" s="371">
        <v>82</v>
      </c>
      <c r="P173" s="371"/>
      <c r="Q173" s="371"/>
      <c r="R173" s="371"/>
      <c r="S173" s="371"/>
      <c r="T173" s="371"/>
      <c r="U173" s="451" t="s">
        <v>722</v>
      </c>
      <c r="V173" s="25"/>
      <c r="W173" s="25"/>
      <c r="X173" s="25"/>
    </row>
    <row r="174" spans="1:24" s="22" customFormat="1" ht="30.75" customHeight="1" x14ac:dyDescent="0.3">
      <c r="A174" s="7" t="s">
        <v>638</v>
      </c>
      <c r="B174" s="31">
        <v>2019</v>
      </c>
      <c r="C174" s="280" t="s">
        <v>720</v>
      </c>
      <c r="D174" s="167"/>
      <c r="E174" s="55" t="s">
        <v>723</v>
      </c>
      <c r="F174" s="96">
        <v>7318</v>
      </c>
      <c r="G174" s="7" t="s">
        <v>1037</v>
      </c>
      <c r="H174" s="531"/>
      <c r="I174" s="14" t="s">
        <v>44</v>
      </c>
      <c r="J174" s="531"/>
      <c r="K174" s="4" t="s">
        <v>380</v>
      </c>
      <c r="L174" s="531"/>
      <c r="M174" s="531"/>
      <c r="N174" s="4">
        <v>8</v>
      </c>
      <c r="O174" s="4">
        <v>8</v>
      </c>
      <c r="P174" s="4"/>
      <c r="Q174" s="4"/>
      <c r="R174" s="4"/>
      <c r="S174" s="4"/>
      <c r="T174" s="4"/>
      <c r="U174" s="438" t="s">
        <v>724</v>
      </c>
      <c r="V174" s="25"/>
      <c r="W174" s="25"/>
      <c r="X174" s="25"/>
    </row>
    <row r="175" spans="1:24" s="22" customFormat="1" ht="30.75" customHeight="1" x14ac:dyDescent="0.3">
      <c r="A175" s="7" t="s">
        <v>638</v>
      </c>
      <c r="B175" s="31">
        <v>2019</v>
      </c>
      <c r="C175" s="280" t="s">
        <v>720</v>
      </c>
      <c r="D175" s="167"/>
      <c r="E175" s="55" t="s">
        <v>725</v>
      </c>
      <c r="F175" s="96" t="s">
        <v>726</v>
      </c>
      <c r="G175" s="7" t="s">
        <v>1037</v>
      </c>
      <c r="H175" s="541">
        <v>70</v>
      </c>
      <c r="I175" s="14" t="s">
        <v>44</v>
      </c>
      <c r="J175" s="531" t="s">
        <v>641</v>
      </c>
      <c r="K175" s="4" t="s">
        <v>380</v>
      </c>
      <c r="L175" s="531" t="s">
        <v>641</v>
      </c>
      <c r="M175" s="4"/>
      <c r="N175" s="183">
        <v>23</v>
      </c>
      <c r="O175" s="183">
        <v>23</v>
      </c>
      <c r="P175" s="183">
        <v>23</v>
      </c>
      <c r="Q175" s="4"/>
      <c r="R175" s="4"/>
      <c r="S175" s="4"/>
      <c r="T175" s="4"/>
      <c r="U175" s="452" t="s">
        <v>727</v>
      </c>
      <c r="V175" s="25"/>
      <c r="W175" s="25"/>
      <c r="X175" s="25"/>
    </row>
    <row r="176" spans="1:24" s="22" customFormat="1" ht="30.75" customHeight="1" x14ac:dyDescent="0.3">
      <c r="A176" s="7" t="s">
        <v>638</v>
      </c>
      <c r="B176" s="31">
        <v>2019</v>
      </c>
      <c r="C176" s="280" t="s">
        <v>720</v>
      </c>
      <c r="D176" s="167"/>
      <c r="E176" s="55" t="s">
        <v>728</v>
      </c>
      <c r="F176" s="96" t="s">
        <v>726</v>
      </c>
      <c r="G176" s="7" t="s">
        <v>1037</v>
      </c>
      <c r="H176" s="541"/>
      <c r="I176" s="14" t="s">
        <v>44</v>
      </c>
      <c r="J176" s="531"/>
      <c r="K176" s="4" t="s">
        <v>380</v>
      </c>
      <c r="L176" s="531"/>
      <c r="M176" s="4"/>
      <c r="N176" s="4">
        <v>3</v>
      </c>
      <c r="O176" s="4">
        <v>3</v>
      </c>
      <c r="P176" s="4">
        <v>3</v>
      </c>
      <c r="Q176" s="4"/>
      <c r="R176" s="4"/>
      <c r="S176" s="4"/>
      <c r="T176" s="4"/>
      <c r="U176" s="124" t="s">
        <v>729</v>
      </c>
      <c r="V176" s="25"/>
      <c r="W176" s="25"/>
      <c r="X176" s="25"/>
    </row>
    <row r="177" spans="1:24" s="22" customFormat="1" ht="30.75" customHeight="1" x14ac:dyDescent="0.3">
      <c r="A177" s="7" t="s">
        <v>638</v>
      </c>
      <c r="B177" s="31">
        <v>2019</v>
      </c>
      <c r="C177" s="280" t="s">
        <v>720</v>
      </c>
      <c r="D177" s="167"/>
      <c r="E177" s="55" t="s">
        <v>730</v>
      </c>
      <c r="F177" s="96" t="s">
        <v>731</v>
      </c>
      <c r="G177" s="7" t="s">
        <v>1037</v>
      </c>
      <c r="H177" s="4">
        <v>35</v>
      </c>
      <c r="I177" s="14" t="s">
        <v>44</v>
      </c>
      <c r="J177" s="183" t="s">
        <v>641</v>
      </c>
      <c r="K177" s="4" t="s">
        <v>380</v>
      </c>
      <c r="L177" s="183" t="s">
        <v>641</v>
      </c>
      <c r="M177" s="4">
        <v>50</v>
      </c>
      <c r="N177" s="183">
        <v>55</v>
      </c>
      <c r="O177" s="183">
        <v>55</v>
      </c>
      <c r="P177" s="183">
        <v>55</v>
      </c>
      <c r="Q177" s="4"/>
      <c r="R177" s="4"/>
      <c r="S177" s="4"/>
      <c r="T177" s="4"/>
      <c r="U177" s="452" t="s">
        <v>732</v>
      </c>
      <c r="V177" s="25"/>
      <c r="W177" s="25"/>
      <c r="X177" s="25"/>
    </row>
    <row r="178" spans="1:24" s="22" customFormat="1" ht="30.75" customHeight="1" x14ac:dyDescent="0.3">
      <c r="A178" s="7" t="s">
        <v>638</v>
      </c>
      <c r="B178" s="31">
        <v>2019</v>
      </c>
      <c r="C178" s="280" t="s">
        <v>720</v>
      </c>
      <c r="D178" s="167"/>
      <c r="E178" s="55" t="s">
        <v>733</v>
      </c>
      <c r="F178" s="96">
        <v>7317</v>
      </c>
      <c r="G178" s="7" t="s">
        <v>1037</v>
      </c>
      <c r="H178" s="4">
        <v>130</v>
      </c>
      <c r="I178" s="14" t="s">
        <v>44</v>
      </c>
      <c r="J178" s="4">
        <v>5</v>
      </c>
      <c r="K178" s="4" t="s">
        <v>380</v>
      </c>
      <c r="L178" s="4">
        <v>5</v>
      </c>
      <c r="M178" s="4">
        <v>5</v>
      </c>
      <c r="N178" s="183">
        <v>11</v>
      </c>
      <c r="O178" s="183">
        <v>11</v>
      </c>
      <c r="P178" s="183">
        <v>11</v>
      </c>
      <c r="Q178" s="4"/>
      <c r="R178" s="4"/>
      <c r="S178" s="4"/>
      <c r="T178" s="4"/>
      <c r="U178" s="438" t="s">
        <v>734</v>
      </c>
      <c r="V178" s="25"/>
      <c r="W178" s="25"/>
      <c r="X178" s="25"/>
    </row>
    <row r="179" spans="1:24" s="22" customFormat="1" ht="30.75" customHeight="1" x14ac:dyDescent="0.3">
      <c r="A179" s="368" t="s">
        <v>638</v>
      </c>
      <c r="B179" s="387">
        <v>2019</v>
      </c>
      <c r="C179" s="427" t="s">
        <v>720</v>
      </c>
      <c r="D179" s="388"/>
      <c r="E179" s="389" t="s">
        <v>735</v>
      </c>
      <c r="F179" s="393">
        <v>7317</v>
      </c>
      <c r="G179" s="368" t="s">
        <v>1037</v>
      </c>
      <c r="H179" s="370">
        <v>55</v>
      </c>
      <c r="I179" s="396" t="s">
        <v>44</v>
      </c>
      <c r="J179" s="397" t="s">
        <v>641</v>
      </c>
      <c r="K179" s="370" t="s">
        <v>380</v>
      </c>
      <c r="L179" s="397" t="s">
        <v>641</v>
      </c>
      <c r="M179" s="370"/>
      <c r="N179" s="397">
        <v>7</v>
      </c>
      <c r="O179" s="397">
        <v>7</v>
      </c>
      <c r="P179" s="397">
        <v>7</v>
      </c>
      <c r="Q179" s="370"/>
      <c r="R179" s="370"/>
      <c r="S179" s="370"/>
      <c r="T179" s="370"/>
      <c r="U179" s="439" t="s">
        <v>736</v>
      </c>
      <c r="V179" s="25"/>
      <c r="W179" s="25"/>
      <c r="X179" s="25"/>
    </row>
    <row r="180" spans="1:24" s="22" customFormat="1" ht="30.75" customHeight="1" x14ac:dyDescent="0.3">
      <c r="A180" s="368" t="s">
        <v>638</v>
      </c>
      <c r="B180" s="387">
        <v>2019</v>
      </c>
      <c r="C180" s="427" t="s">
        <v>720</v>
      </c>
      <c r="D180" s="388"/>
      <c r="E180" s="389" t="s">
        <v>737</v>
      </c>
      <c r="F180" s="393">
        <v>7313</v>
      </c>
      <c r="G180" s="368" t="s">
        <v>1037</v>
      </c>
      <c r="H180" s="370">
        <v>120</v>
      </c>
      <c r="I180" s="396" t="s">
        <v>44</v>
      </c>
      <c r="J180" s="397" t="s">
        <v>641</v>
      </c>
      <c r="K180" s="370" t="s">
        <v>380</v>
      </c>
      <c r="L180" s="397" t="s">
        <v>641</v>
      </c>
      <c r="M180" s="370"/>
      <c r="N180" s="397" t="s">
        <v>380</v>
      </c>
      <c r="O180" s="397" t="s">
        <v>711</v>
      </c>
      <c r="P180" s="397"/>
      <c r="Q180" s="370"/>
      <c r="R180" s="370"/>
      <c r="S180" s="370"/>
      <c r="T180" s="370"/>
      <c r="U180" s="439" t="s">
        <v>711</v>
      </c>
      <c r="V180" s="25"/>
      <c r="W180" s="25"/>
      <c r="X180" s="25"/>
    </row>
    <row r="181" spans="1:24" s="22" customFormat="1" ht="30.75" customHeight="1" x14ac:dyDescent="0.3">
      <c r="A181" s="7" t="s">
        <v>638</v>
      </c>
      <c r="B181" s="31">
        <v>2019</v>
      </c>
      <c r="C181" s="7" t="s">
        <v>738</v>
      </c>
      <c r="D181" s="167"/>
      <c r="E181" s="47" t="s">
        <v>739</v>
      </c>
      <c r="F181" s="169" t="s">
        <v>740</v>
      </c>
      <c r="G181" s="7" t="s">
        <v>1197</v>
      </c>
      <c r="H181" s="4">
        <v>4685</v>
      </c>
      <c r="I181" s="62" t="s">
        <v>21</v>
      </c>
      <c r="J181" s="195" t="s">
        <v>741</v>
      </c>
      <c r="K181" s="4"/>
      <c r="L181" s="4" t="s">
        <v>742</v>
      </c>
      <c r="M181" s="4" t="s">
        <v>743</v>
      </c>
      <c r="N181" s="183">
        <v>70</v>
      </c>
      <c r="O181" s="4"/>
      <c r="P181" s="4"/>
      <c r="Q181" s="4"/>
      <c r="R181" s="4"/>
      <c r="S181" s="4"/>
      <c r="T181" s="4"/>
      <c r="U181" s="124" t="s">
        <v>744</v>
      </c>
      <c r="V181" s="25"/>
      <c r="W181" s="25"/>
      <c r="X181" s="25"/>
    </row>
    <row r="182" spans="1:24" s="22" customFormat="1" ht="12.65" customHeight="1" x14ac:dyDescent="0.3">
      <c r="A182" s="369" t="s">
        <v>745</v>
      </c>
      <c r="B182" s="399">
        <v>2019</v>
      </c>
      <c r="C182" s="542" t="s">
        <v>746</v>
      </c>
      <c r="D182" s="406"/>
      <c r="E182" s="407" t="s">
        <v>747</v>
      </c>
      <c r="F182" s="408" t="s">
        <v>812</v>
      </c>
      <c r="G182" s="405" t="s">
        <v>1157</v>
      </c>
      <c r="H182" s="367">
        <v>232</v>
      </c>
      <c r="I182" s="404" t="s">
        <v>44</v>
      </c>
      <c r="J182" s="409">
        <v>9</v>
      </c>
      <c r="K182" s="409">
        <v>0</v>
      </c>
      <c r="L182" s="467">
        <v>9</v>
      </c>
      <c r="M182" s="544">
        <v>0</v>
      </c>
      <c r="N182" s="544">
        <v>42</v>
      </c>
      <c r="O182" s="409"/>
      <c r="P182" s="409"/>
      <c r="Q182" s="409"/>
      <c r="R182" s="468"/>
      <c r="S182" s="468"/>
      <c r="T182" s="469"/>
      <c r="U182" s="546" t="s">
        <v>748</v>
      </c>
      <c r="V182" s="15"/>
      <c r="W182" s="15"/>
      <c r="X182" s="15"/>
    </row>
    <row r="183" spans="1:24" s="22" customFormat="1" ht="12.65" customHeight="1" x14ac:dyDescent="0.3">
      <c r="A183" s="7" t="s">
        <v>745</v>
      </c>
      <c r="B183" s="31">
        <v>2019</v>
      </c>
      <c r="C183" s="543"/>
      <c r="D183" s="96"/>
      <c r="E183" s="42" t="s">
        <v>749</v>
      </c>
      <c r="F183" s="171" t="s">
        <v>750</v>
      </c>
      <c r="G183" s="66" t="s">
        <v>1157</v>
      </c>
      <c r="H183" s="150">
        <v>51</v>
      </c>
      <c r="I183" s="62" t="s">
        <v>16</v>
      </c>
      <c r="J183" s="183">
        <v>3</v>
      </c>
      <c r="K183" s="183">
        <v>1</v>
      </c>
      <c r="L183" s="185">
        <v>3</v>
      </c>
      <c r="M183" s="541"/>
      <c r="N183" s="541"/>
      <c r="O183" s="183"/>
      <c r="P183" s="183"/>
      <c r="Q183" s="183"/>
      <c r="R183" s="183"/>
      <c r="S183" s="183"/>
      <c r="T183" s="197"/>
      <c r="U183" s="501"/>
      <c r="V183" s="15"/>
      <c r="W183" s="15"/>
      <c r="X183" s="15"/>
    </row>
    <row r="184" spans="1:24" s="22" customFormat="1" ht="12.65" customHeight="1" x14ac:dyDescent="0.3">
      <c r="A184" s="7" t="s">
        <v>745</v>
      </c>
      <c r="B184" s="31">
        <v>2019</v>
      </c>
      <c r="C184" s="543"/>
      <c r="D184" s="96"/>
      <c r="E184" s="42" t="s">
        <v>751</v>
      </c>
      <c r="F184" s="171" t="s">
        <v>750</v>
      </c>
      <c r="G184" s="66" t="s">
        <v>1157</v>
      </c>
      <c r="H184" s="150">
        <v>248</v>
      </c>
      <c r="I184" s="14" t="s">
        <v>44</v>
      </c>
      <c r="J184" s="183">
        <v>0</v>
      </c>
      <c r="K184" s="183">
        <v>-1</v>
      </c>
      <c r="L184" s="185">
        <v>1</v>
      </c>
      <c r="M184" s="541"/>
      <c r="N184" s="541"/>
      <c r="O184" s="183"/>
      <c r="P184" s="183"/>
      <c r="Q184" s="183"/>
      <c r="R184" s="183"/>
      <c r="S184" s="183"/>
      <c r="T184" s="197"/>
      <c r="U184" s="501"/>
      <c r="V184" s="15"/>
      <c r="W184" s="15"/>
      <c r="X184" s="15"/>
    </row>
    <row r="185" spans="1:24" s="22" customFormat="1" ht="12.65" customHeight="1" x14ac:dyDescent="0.3">
      <c r="A185" s="7" t="s">
        <v>745</v>
      </c>
      <c r="B185" s="31">
        <v>2019</v>
      </c>
      <c r="C185" s="543" t="s">
        <v>752</v>
      </c>
      <c r="D185" s="96"/>
      <c r="E185" s="42" t="s">
        <v>753</v>
      </c>
      <c r="F185" s="171" t="s">
        <v>813</v>
      </c>
      <c r="G185" s="66" t="s">
        <v>1157</v>
      </c>
      <c r="H185" s="150">
        <v>167</v>
      </c>
      <c r="I185" s="63" t="s">
        <v>59</v>
      </c>
      <c r="J185" s="183">
        <v>1</v>
      </c>
      <c r="K185" s="183">
        <v>-2</v>
      </c>
      <c r="L185" s="185">
        <v>3</v>
      </c>
      <c r="M185" s="541"/>
      <c r="N185" s="541"/>
      <c r="O185" s="183"/>
      <c r="P185" s="183"/>
      <c r="Q185" s="183"/>
      <c r="R185" s="183"/>
      <c r="S185" s="183"/>
      <c r="T185" s="197"/>
      <c r="U185" s="501"/>
      <c r="V185" s="15"/>
      <c r="W185" s="15"/>
      <c r="X185" s="15"/>
    </row>
    <row r="186" spans="1:24" s="22" customFormat="1" ht="12.65" customHeight="1" x14ac:dyDescent="0.3">
      <c r="A186" s="7" t="s">
        <v>745</v>
      </c>
      <c r="B186" s="31">
        <v>2019</v>
      </c>
      <c r="C186" s="543"/>
      <c r="D186" s="96"/>
      <c r="E186" s="42" t="s">
        <v>754</v>
      </c>
      <c r="F186" s="171" t="s">
        <v>750</v>
      </c>
      <c r="G186" s="66" t="s">
        <v>1157</v>
      </c>
      <c r="H186" s="150">
        <v>20</v>
      </c>
      <c r="I186" s="62" t="s">
        <v>21</v>
      </c>
      <c r="J186" s="183">
        <v>2</v>
      </c>
      <c r="K186" s="183">
        <v>2</v>
      </c>
      <c r="L186" s="185">
        <v>0</v>
      </c>
      <c r="M186" s="541"/>
      <c r="N186" s="541"/>
      <c r="O186" s="183"/>
      <c r="P186" s="183"/>
      <c r="Q186" s="183"/>
      <c r="R186" s="183"/>
      <c r="S186" s="183"/>
      <c r="T186" s="197"/>
      <c r="U186" s="501"/>
      <c r="V186" s="15"/>
      <c r="W186" s="15"/>
      <c r="X186" s="15"/>
    </row>
    <row r="187" spans="1:24" s="22" customFormat="1" ht="12.65" customHeight="1" x14ac:dyDescent="0.3">
      <c r="A187" s="7" t="s">
        <v>745</v>
      </c>
      <c r="B187" s="31">
        <v>2019</v>
      </c>
      <c r="C187" s="543" t="s">
        <v>755</v>
      </c>
      <c r="D187" s="96"/>
      <c r="E187" s="42" t="s">
        <v>756</v>
      </c>
      <c r="F187" s="171" t="s">
        <v>750</v>
      </c>
      <c r="G187" s="66" t="s">
        <v>1157</v>
      </c>
      <c r="H187" s="150" t="s">
        <v>757</v>
      </c>
      <c r="I187" s="62" t="s">
        <v>16</v>
      </c>
      <c r="J187" s="183">
        <v>20</v>
      </c>
      <c r="K187" s="183">
        <v>8</v>
      </c>
      <c r="L187" s="185">
        <v>12</v>
      </c>
      <c r="M187" s="541"/>
      <c r="N187" s="541"/>
      <c r="O187" s="183"/>
      <c r="P187" s="183"/>
      <c r="Q187" s="198"/>
      <c r="R187" s="183"/>
      <c r="S187" s="183"/>
      <c r="T187" s="197"/>
      <c r="U187" s="501"/>
      <c r="V187" s="15"/>
      <c r="W187" s="15"/>
      <c r="X187" s="15"/>
    </row>
    <row r="188" spans="1:24" s="22" customFormat="1" ht="12.65" customHeight="1" x14ac:dyDescent="0.3">
      <c r="A188" s="7" t="s">
        <v>745</v>
      </c>
      <c r="B188" s="31">
        <v>2019</v>
      </c>
      <c r="C188" s="543"/>
      <c r="D188" s="96"/>
      <c r="E188" s="42" t="s">
        <v>758</v>
      </c>
      <c r="F188" s="171" t="s">
        <v>759</v>
      </c>
      <c r="G188" s="66" t="s">
        <v>1157</v>
      </c>
      <c r="H188" s="150">
        <v>69</v>
      </c>
      <c r="I188" s="63" t="s">
        <v>59</v>
      </c>
      <c r="J188" s="183">
        <v>-2</v>
      </c>
      <c r="K188" s="183">
        <v>-3</v>
      </c>
      <c r="L188" s="185">
        <v>1</v>
      </c>
      <c r="M188" s="541"/>
      <c r="N188" s="541"/>
      <c r="O188" s="183"/>
      <c r="P188" s="183"/>
      <c r="Q188" s="183"/>
      <c r="R188" s="183"/>
      <c r="S188" s="183"/>
      <c r="T188" s="197"/>
      <c r="U188" s="501"/>
      <c r="V188" s="15"/>
      <c r="W188" s="15"/>
      <c r="X188" s="15"/>
    </row>
    <row r="189" spans="1:24" s="22" customFormat="1" ht="12.65" customHeight="1" x14ac:dyDescent="0.3">
      <c r="A189" s="7" t="s">
        <v>745</v>
      </c>
      <c r="B189" s="31">
        <v>2019</v>
      </c>
      <c r="C189" s="543"/>
      <c r="D189" s="96"/>
      <c r="E189" s="42" t="s">
        <v>760</v>
      </c>
      <c r="F189" s="171" t="s">
        <v>761</v>
      </c>
      <c r="G189" s="66" t="s">
        <v>1157</v>
      </c>
      <c r="H189" s="150">
        <v>50</v>
      </c>
      <c r="I189" s="30" t="s">
        <v>12</v>
      </c>
      <c r="J189" s="183">
        <v>3</v>
      </c>
      <c r="K189" s="183">
        <v>0</v>
      </c>
      <c r="L189" s="185">
        <v>3</v>
      </c>
      <c r="M189" s="541"/>
      <c r="N189" s="541"/>
      <c r="O189" s="183"/>
      <c r="P189" s="183"/>
      <c r="Q189" s="183"/>
      <c r="R189" s="183"/>
      <c r="S189" s="183"/>
      <c r="T189" s="197"/>
      <c r="U189" s="501"/>
      <c r="V189" s="15"/>
      <c r="W189" s="15"/>
      <c r="X189" s="15"/>
    </row>
    <row r="190" spans="1:24" s="22" customFormat="1" ht="12.65" customHeight="1" x14ac:dyDescent="0.3">
      <c r="A190" s="7" t="s">
        <v>745</v>
      </c>
      <c r="B190" s="31">
        <v>2019</v>
      </c>
      <c r="C190" s="543"/>
      <c r="D190" s="96"/>
      <c r="E190" s="42" t="s">
        <v>762</v>
      </c>
      <c r="F190" s="171" t="s">
        <v>750</v>
      </c>
      <c r="G190" s="66" t="s">
        <v>1157</v>
      </c>
      <c r="H190" s="150">
        <v>14</v>
      </c>
      <c r="I190" s="62" t="s">
        <v>16</v>
      </c>
      <c r="J190" s="183">
        <v>1</v>
      </c>
      <c r="K190" s="183">
        <v>0</v>
      </c>
      <c r="L190" s="185">
        <v>1</v>
      </c>
      <c r="M190" s="541"/>
      <c r="N190" s="541"/>
      <c r="O190" s="183"/>
      <c r="P190" s="183"/>
      <c r="Q190" s="183"/>
      <c r="R190" s="183"/>
      <c r="S190" s="183"/>
      <c r="T190" s="197"/>
      <c r="U190" s="501"/>
      <c r="V190" s="15"/>
      <c r="W190" s="15"/>
      <c r="X190" s="15"/>
    </row>
    <row r="191" spans="1:24" s="22" customFormat="1" ht="12.65" customHeight="1" x14ac:dyDescent="0.25">
      <c r="A191" s="7" t="s">
        <v>745</v>
      </c>
      <c r="B191" s="31">
        <v>2019</v>
      </c>
      <c r="C191" s="543"/>
      <c r="D191" s="96"/>
      <c r="E191" s="42" t="s">
        <v>763</v>
      </c>
      <c r="F191" s="171" t="s">
        <v>764</v>
      </c>
      <c r="G191" s="66" t="s">
        <v>1157</v>
      </c>
      <c r="H191" s="150">
        <v>136</v>
      </c>
      <c r="I191" s="14" t="s">
        <v>44</v>
      </c>
      <c r="J191" s="183">
        <v>5</v>
      </c>
      <c r="K191" s="183">
        <v>0</v>
      </c>
      <c r="L191" s="185">
        <v>5</v>
      </c>
      <c r="M191" s="541"/>
      <c r="N191" s="541"/>
      <c r="O191" s="183"/>
      <c r="P191" s="183"/>
      <c r="Q191" s="183"/>
      <c r="R191" s="183"/>
      <c r="S191" s="183"/>
      <c r="T191" s="197"/>
      <c r="U191" s="501"/>
      <c r="V191" s="13"/>
      <c r="W191" s="13"/>
      <c r="X191" s="13"/>
    </row>
    <row r="192" spans="1:24" s="22" customFormat="1" ht="12.65" customHeight="1" x14ac:dyDescent="0.25">
      <c r="A192" s="368" t="s">
        <v>745</v>
      </c>
      <c r="B192" s="387">
        <v>2019</v>
      </c>
      <c r="C192" s="392" t="s">
        <v>765</v>
      </c>
      <c r="D192" s="393"/>
      <c r="E192" s="394" t="s">
        <v>766</v>
      </c>
      <c r="F192" s="395" t="s">
        <v>814</v>
      </c>
      <c r="G192" s="392" t="s">
        <v>1157</v>
      </c>
      <c r="H192" s="370">
        <v>190</v>
      </c>
      <c r="I192" s="396" t="s">
        <v>44</v>
      </c>
      <c r="J192" s="397">
        <v>1</v>
      </c>
      <c r="K192" s="397">
        <v>0</v>
      </c>
      <c r="L192" s="397">
        <v>1</v>
      </c>
      <c r="M192" s="545"/>
      <c r="N192" s="545"/>
      <c r="O192" s="397"/>
      <c r="P192" s="397"/>
      <c r="Q192" s="397"/>
      <c r="R192" s="397"/>
      <c r="S192" s="397"/>
      <c r="T192" s="398"/>
      <c r="U192" s="547"/>
      <c r="V192" s="13"/>
      <c r="W192" s="13"/>
      <c r="X192" s="13"/>
    </row>
    <row r="193" spans="1:24" s="22" customFormat="1" ht="22.9" customHeight="1" x14ac:dyDescent="0.3">
      <c r="A193" s="7" t="s">
        <v>745</v>
      </c>
      <c r="B193" s="31">
        <v>2019</v>
      </c>
      <c r="C193" s="66" t="s">
        <v>767</v>
      </c>
      <c r="D193" s="96"/>
      <c r="E193" s="42" t="s">
        <v>768</v>
      </c>
      <c r="F193" s="171" t="s">
        <v>815</v>
      </c>
      <c r="G193" s="33" t="s">
        <v>1165</v>
      </c>
      <c r="H193" s="4">
        <v>820</v>
      </c>
      <c r="I193" s="62" t="s">
        <v>16</v>
      </c>
      <c r="J193" s="183">
        <v>16</v>
      </c>
      <c r="K193" s="183">
        <v>6</v>
      </c>
      <c r="L193" s="183">
        <v>10</v>
      </c>
      <c r="M193" s="541">
        <v>94</v>
      </c>
      <c r="N193" s="541">
        <v>125</v>
      </c>
      <c r="O193" s="183"/>
      <c r="P193" s="183"/>
      <c r="Q193" s="199"/>
      <c r="R193" s="199"/>
      <c r="S193" s="183"/>
      <c r="T193" s="199"/>
      <c r="U193" s="548" t="s">
        <v>769</v>
      </c>
      <c r="V193" s="13"/>
      <c r="W193" s="13"/>
      <c r="X193" s="13"/>
    </row>
    <row r="194" spans="1:24" s="22" customFormat="1" ht="22.9" customHeight="1" x14ac:dyDescent="0.3">
      <c r="A194" s="7" t="s">
        <v>745</v>
      </c>
      <c r="B194" s="31">
        <v>2019</v>
      </c>
      <c r="C194" s="66" t="s">
        <v>770</v>
      </c>
      <c r="D194" s="96"/>
      <c r="E194" s="42" t="s">
        <v>825</v>
      </c>
      <c r="F194" s="171" t="s">
        <v>816</v>
      </c>
      <c r="G194" s="33" t="s">
        <v>1165</v>
      </c>
      <c r="H194" s="4">
        <v>970</v>
      </c>
      <c r="I194" s="14" t="s">
        <v>44</v>
      </c>
      <c r="J194" s="183">
        <v>11</v>
      </c>
      <c r="K194" s="183">
        <v>0</v>
      </c>
      <c r="L194" s="183">
        <v>11</v>
      </c>
      <c r="M194" s="541"/>
      <c r="N194" s="541"/>
      <c r="O194" s="183"/>
      <c r="P194" s="183"/>
      <c r="Q194" s="199"/>
      <c r="R194" s="199"/>
      <c r="S194" s="198"/>
      <c r="T194" s="199"/>
      <c r="U194" s="548"/>
      <c r="V194" s="36"/>
      <c r="W194" s="36"/>
      <c r="X194" s="36"/>
    </row>
    <row r="195" spans="1:24" s="22" customFormat="1" ht="22.9" customHeight="1" x14ac:dyDescent="0.3">
      <c r="A195" s="7" t="s">
        <v>745</v>
      </c>
      <c r="B195" s="31">
        <v>2019</v>
      </c>
      <c r="C195" s="66" t="s">
        <v>771</v>
      </c>
      <c r="D195" s="96"/>
      <c r="E195" s="42" t="s">
        <v>772</v>
      </c>
      <c r="F195" s="171" t="s">
        <v>816</v>
      </c>
      <c r="G195" s="33" t="s">
        <v>1165</v>
      </c>
      <c r="H195" s="150">
        <v>1190</v>
      </c>
      <c r="I195" s="30" t="s">
        <v>12</v>
      </c>
      <c r="J195" s="183">
        <v>5</v>
      </c>
      <c r="K195" s="183">
        <v>-9</v>
      </c>
      <c r="L195" s="183">
        <v>14</v>
      </c>
      <c r="M195" s="541"/>
      <c r="N195" s="541"/>
      <c r="O195" s="183"/>
      <c r="P195" s="183"/>
      <c r="Q195" s="199"/>
      <c r="R195" s="199"/>
      <c r="S195" s="183"/>
      <c r="T195" s="199"/>
      <c r="U195" s="548"/>
      <c r="V195" s="15"/>
      <c r="W195" s="15"/>
      <c r="X195" s="15"/>
    </row>
    <row r="196" spans="1:24" s="22" customFormat="1" ht="48" customHeight="1" x14ac:dyDescent="0.3">
      <c r="A196" s="7" t="s">
        <v>745</v>
      </c>
      <c r="B196" s="31">
        <v>2019</v>
      </c>
      <c r="C196" s="66" t="s">
        <v>773</v>
      </c>
      <c r="D196" s="96"/>
      <c r="E196" s="42" t="s">
        <v>774</v>
      </c>
      <c r="F196" s="171" t="s">
        <v>817</v>
      </c>
      <c r="G196" s="66" t="s">
        <v>1145</v>
      </c>
      <c r="H196" s="4">
        <v>240</v>
      </c>
      <c r="I196" s="63" t="s">
        <v>59</v>
      </c>
      <c r="J196" s="183">
        <v>-1</v>
      </c>
      <c r="K196" s="183">
        <v>-4</v>
      </c>
      <c r="L196" s="183">
        <v>3</v>
      </c>
      <c r="M196" s="183">
        <v>13</v>
      </c>
      <c r="N196" s="183">
        <v>13</v>
      </c>
      <c r="O196" s="183"/>
      <c r="P196" s="183"/>
      <c r="Q196" s="183"/>
      <c r="R196" s="183"/>
      <c r="S196" s="183"/>
      <c r="T196" s="183"/>
      <c r="U196" s="417" t="s">
        <v>775</v>
      </c>
      <c r="V196" s="15"/>
      <c r="W196" s="15"/>
      <c r="X196" s="15"/>
    </row>
    <row r="197" spans="1:24" ht="60" customHeight="1" x14ac:dyDescent="0.35">
      <c r="A197" s="72" t="s">
        <v>779</v>
      </c>
      <c r="B197" s="31">
        <v>2019</v>
      </c>
      <c r="C197" s="281"/>
      <c r="D197" s="278" t="s">
        <v>780</v>
      </c>
      <c r="E197" s="56" t="s">
        <v>781</v>
      </c>
      <c r="F197" s="282" t="s">
        <v>818</v>
      </c>
      <c r="G197" s="275" t="s">
        <v>1198</v>
      </c>
      <c r="H197" s="200">
        <v>1370</v>
      </c>
      <c r="I197" s="62" t="s">
        <v>16</v>
      </c>
      <c r="J197" s="200">
        <v>38.980000000000004</v>
      </c>
      <c r="K197" s="201">
        <v>8.2200000000000006</v>
      </c>
      <c r="L197" s="200">
        <v>30.76</v>
      </c>
      <c r="M197" s="202">
        <v>-32.346612164003474</v>
      </c>
      <c r="N197" s="200">
        <v>6.6333878359965333</v>
      </c>
      <c r="O197" s="203">
        <v>7.166666666666667</v>
      </c>
      <c r="P197" s="204"/>
      <c r="Q197" s="203">
        <v>7.166666666666667</v>
      </c>
      <c r="R197" s="205"/>
      <c r="S197" s="205"/>
      <c r="T197" s="205"/>
      <c r="U197" s="418" t="s">
        <v>782</v>
      </c>
    </row>
    <row r="198" spans="1:24" ht="48" x14ac:dyDescent="0.35">
      <c r="A198" s="72" t="s">
        <v>779</v>
      </c>
      <c r="B198" s="31">
        <v>2019</v>
      </c>
      <c r="C198" s="281"/>
      <c r="D198" s="278" t="s">
        <v>783</v>
      </c>
      <c r="E198" s="57" t="s">
        <v>784</v>
      </c>
      <c r="F198" s="172">
        <v>2165</v>
      </c>
      <c r="G198" s="72" t="s">
        <v>1192</v>
      </c>
      <c r="H198" s="204">
        <v>390</v>
      </c>
      <c r="I198" s="14" t="s">
        <v>44</v>
      </c>
      <c r="J198" s="203">
        <v>7.2540000000000004</v>
      </c>
      <c r="K198" s="201">
        <v>0</v>
      </c>
      <c r="L198" s="203">
        <v>7.2540000000000004</v>
      </c>
      <c r="M198" s="202">
        <v>-5.462326999000501</v>
      </c>
      <c r="N198" s="200">
        <v>1.791673000999499</v>
      </c>
      <c r="O198" s="203">
        <v>11.866666666666667</v>
      </c>
      <c r="P198" s="206"/>
      <c r="Q198" s="205"/>
      <c r="R198" s="200">
        <v>4.8999999999999977</v>
      </c>
      <c r="S198" s="200">
        <v>6.9666666666666703</v>
      </c>
      <c r="T198" s="200"/>
      <c r="U198" s="440" t="s">
        <v>785</v>
      </c>
    </row>
    <row r="199" spans="1:24" ht="36" x14ac:dyDescent="0.35">
      <c r="A199" s="72" t="s">
        <v>779</v>
      </c>
      <c r="B199" s="31">
        <v>2019</v>
      </c>
      <c r="C199" s="281"/>
      <c r="D199" s="278" t="s">
        <v>783</v>
      </c>
      <c r="E199" s="58" t="s">
        <v>786</v>
      </c>
      <c r="F199" s="172">
        <v>3315</v>
      </c>
      <c r="G199" s="7" t="s">
        <v>1170</v>
      </c>
      <c r="H199" s="204">
        <v>80</v>
      </c>
      <c r="I199" s="14" t="s">
        <v>44</v>
      </c>
      <c r="J199" s="203">
        <v>0.71039999999999992</v>
      </c>
      <c r="K199" s="201">
        <v>0</v>
      </c>
      <c r="L199" s="203">
        <v>0.71039999999999992</v>
      </c>
      <c r="M199" s="202">
        <v>-0.50037402442992662</v>
      </c>
      <c r="N199" s="200">
        <v>0.2100259755700733</v>
      </c>
      <c r="O199" s="203">
        <v>1.8166666666666669</v>
      </c>
      <c r="P199" s="204"/>
      <c r="Q199" s="205"/>
      <c r="R199" s="200">
        <v>0.81666666666666665</v>
      </c>
      <c r="S199" s="200">
        <v>1.0000000000000002</v>
      </c>
      <c r="T199" s="200"/>
      <c r="U199" s="440" t="s">
        <v>832</v>
      </c>
    </row>
    <row r="200" spans="1:24" ht="36" x14ac:dyDescent="0.35">
      <c r="A200" s="72" t="s">
        <v>779</v>
      </c>
      <c r="B200" s="31">
        <v>2019</v>
      </c>
      <c r="C200" s="281"/>
      <c r="D200" s="278" t="s">
        <v>783</v>
      </c>
      <c r="E200" s="58" t="s">
        <v>787</v>
      </c>
      <c r="F200" s="172" t="s">
        <v>788</v>
      </c>
      <c r="G200" s="7" t="s">
        <v>1200</v>
      </c>
      <c r="H200" s="210">
        <v>910</v>
      </c>
      <c r="I200" s="14" t="s">
        <v>44</v>
      </c>
      <c r="J200" s="203">
        <v>23.152786885245906</v>
      </c>
      <c r="K200" s="201">
        <v>0</v>
      </c>
      <c r="L200" s="200">
        <v>23.152786885245906</v>
      </c>
      <c r="M200" s="202">
        <v>-12.152786885245906</v>
      </c>
      <c r="N200" s="207">
        <v>11</v>
      </c>
      <c r="O200" s="203">
        <v>16.816666666666666</v>
      </c>
      <c r="P200" s="203">
        <v>11</v>
      </c>
      <c r="Q200" s="205"/>
      <c r="R200" s="200">
        <v>2.4500000000000002</v>
      </c>
      <c r="S200" s="200">
        <v>3.3666666666666663</v>
      </c>
      <c r="T200" s="200"/>
      <c r="U200" s="441" t="s">
        <v>789</v>
      </c>
    </row>
    <row r="201" spans="1:24" ht="60" x14ac:dyDescent="0.35">
      <c r="A201" s="72" t="s">
        <v>779</v>
      </c>
      <c r="B201" s="31">
        <v>2019</v>
      </c>
      <c r="C201" s="281"/>
      <c r="D201" s="278" t="s">
        <v>790</v>
      </c>
      <c r="E201" s="59" t="s">
        <v>791</v>
      </c>
      <c r="F201" s="555" t="s">
        <v>788</v>
      </c>
      <c r="G201" s="557" t="s">
        <v>1206</v>
      </c>
      <c r="H201" s="210">
        <v>1500</v>
      </c>
      <c r="I201" s="62" t="s">
        <v>16</v>
      </c>
      <c r="J201" s="200">
        <v>47.11304918032787</v>
      </c>
      <c r="K201" s="201">
        <v>9</v>
      </c>
      <c r="L201" s="200">
        <v>38.11304918032787</v>
      </c>
      <c r="M201" s="202">
        <v>-40.479661344331333</v>
      </c>
      <c r="N201" s="200">
        <v>6.6333878359965333</v>
      </c>
      <c r="O201" s="203">
        <v>7.166666666666667</v>
      </c>
      <c r="P201" s="204"/>
      <c r="Q201" s="200">
        <v>7.166666666666667</v>
      </c>
      <c r="R201" s="200"/>
      <c r="S201" s="200"/>
      <c r="T201" s="200"/>
      <c r="U201" s="418" t="s">
        <v>792</v>
      </c>
    </row>
    <row r="202" spans="1:24" ht="24" x14ac:dyDescent="0.35">
      <c r="A202" s="72" t="s">
        <v>779</v>
      </c>
      <c r="B202" s="31">
        <v>2019</v>
      </c>
      <c r="C202" s="281"/>
      <c r="D202" s="278" t="s">
        <v>790</v>
      </c>
      <c r="E202" s="59" t="s">
        <v>793</v>
      </c>
      <c r="F202" s="556"/>
      <c r="G202" s="558"/>
      <c r="H202" s="210">
        <v>640</v>
      </c>
      <c r="I202" s="14" t="s">
        <v>44</v>
      </c>
      <c r="J202" s="200">
        <v>16.334163934426233</v>
      </c>
      <c r="K202" s="201">
        <v>0</v>
      </c>
      <c r="L202" s="200">
        <v>16.334163934426233</v>
      </c>
      <c r="M202" s="208" t="s">
        <v>13</v>
      </c>
      <c r="N202" s="209" t="s">
        <v>794</v>
      </c>
      <c r="O202" s="209"/>
      <c r="P202" s="209"/>
      <c r="Q202" s="209"/>
      <c r="R202" s="209"/>
      <c r="S202" s="209"/>
      <c r="T202" s="208"/>
      <c r="U202" s="124" t="s">
        <v>795</v>
      </c>
      <c r="V202" s="78"/>
      <c r="W202" s="78"/>
    </row>
    <row r="203" spans="1:24" ht="24" x14ac:dyDescent="0.35">
      <c r="A203" s="72" t="s">
        <v>779</v>
      </c>
      <c r="B203" s="31">
        <v>2019</v>
      </c>
      <c r="C203" s="281"/>
      <c r="D203" s="278" t="s">
        <v>790</v>
      </c>
      <c r="E203" s="56" t="s">
        <v>822</v>
      </c>
      <c r="F203" s="555" t="s">
        <v>819</v>
      </c>
      <c r="G203" s="557" t="s">
        <v>1190</v>
      </c>
      <c r="H203" s="210">
        <v>575</v>
      </c>
      <c r="I203" s="30" t="s">
        <v>21</v>
      </c>
      <c r="J203" s="200">
        <v>25.61</v>
      </c>
      <c r="K203" s="201">
        <v>5.75</v>
      </c>
      <c r="L203" s="200">
        <v>19.86</v>
      </c>
      <c r="M203" s="202">
        <v>-20.004820930232558</v>
      </c>
      <c r="N203" s="200">
        <v>6</v>
      </c>
      <c r="O203" s="203">
        <v>6</v>
      </c>
      <c r="P203" s="210">
        <v>6</v>
      </c>
      <c r="Q203" s="211"/>
      <c r="R203" s="212"/>
      <c r="S203" s="212"/>
      <c r="T203" s="212"/>
      <c r="U203" s="512" t="s">
        <v>796</v>
      </c>
      <c r="V203" s="15"/>
      <c r="W203" s="15"/>
    </row>
    <row r="204" spans="1:24" ht="24" x14ac:dyDescent="0.35">
      <c r="A204" s="72" t="s">
        <v>779</v>
      </c>
      <c r="B204" s="31">
        <v>2019</v>
      </c>
      <c r="C204" s="281"/>
      <c r="D204" s="278" t="s">
        <v>790</v>
      </c>
      <c r="E204" s="56" t="s">
        <v>823</v>
      </c>
      <c r="F204" s="556"/>
      <c r="G204" s="558"/>
      <c r="H204" s="210">
        <v>755</v>
      </c>
      <c r="I204" s="30" t="s">
        <v>21</v>
      </c>
      <c r="J204" s="200">
        <v>26.69</v>
      </c>
      <c r="K204" s="201">
        <v>7.55</v>
      </c>
      <c r="L204" s="200">
        <v>19.14</v>
      </c>
      <c r="M204" s="202">
        <v>-21.604227278462666</v>
      </c>
      <c r="N204" s="200">
        <v>5</v>
      </c>
      <c r="O204" s="203">
        <v>8.33</v>
      </c>
      <c r="P204" s="203">
        <v>8</v>
      </c>
      <c r="Q204" s="211"/>
      <c r="R204" s="212"/>
      <c r="S204" s="212"/>
      <c r="T204" s="212"/>
      <c r="U204" s="513"/>
      <c r="V204" s="15"/>
      <c r="W204" s="15"/>
    </row>
    <row r="205" spans="1:24" ht="36" x14ac:dyDescent="0.35">
      <c r="A205" s="72" t="s">
        <v>779</v>
      </c>
      <c r="B205" s="31">
        <v>2019</v>
      </c>
      <c r="C205" s="281"/>
      <c r="D205" s="236" t="s">
        <v>797</v>
      </c>
      <c r="E205" s="58" t="s">
        <v>798</v>
      </c>
      <c r="F205" s="172">
        <v>5153</v>
      </c>
      <c r="G205" s="7" t="s">
        <v>1187</v>
      </c>
      <c r="H205" s="210">
        <v>2305</v>
      </c>
      <c r="I205" s="14" t="s">
        <v>44</v>
      </c>
      <c r="J205" s="200">
        <v>79.44</v>
      </c>
      <c r="K205" s="201">
        <v>0</v>
      </c>
      <c r="L205" s="200">
        <v>79.44</v>
      </c>
      <c r="M205" s="202">
        <v>-42.205596179402001</v>
      </c>
      <c r="N205" s="200">
        <v>37.234403820597997</v>
      </c>
      <c r="O205" s="203">
        <v>30.999999999999993</v>
      </c>
      <c r="P205" s="203">
        <v>30.999999999999993</v>
      </c>
      <c r="Q205" s="212"/>
      <c r="R205" s="212"/>
      <c r="S205" s="212"/>
      <c r="T205" s="212"/>
      <c r="U205" s="418" t="s">
        <v>799</v>
      </c>
      <c r="V205" s="15"/>
      <c r="W205" s="15"/>
    </row>
    <row r="206" spans="1:24" ht="72" x14ac:dyDescent="0.35">
      <c r="A206" s="72" t="s">
        <v>779</v>
      </c>
      <c r="B206" s="31">
        <v>2019</v>
      </c>
      <c r="C206" s="281"/>
      <c r="D206" s="278" t="s">
        <v>800</v>
      </c>
      <c r="E206" s="58" t="s">
        <v>801</v>
      </c>
      <c r="F206" s="172" t="s">
        <v>820</v>
      </c>
      <c r="G206" s="7" t="s">
        <v>1159</v>
      </c>
      <c r="H206" s="204">
        <v>14430</v>
      </c>
      <c r="I206" s="14" t="s">
        <v>44</v>
      </c>
      <c r="J206" s="200">
        <v>420.15480000000002</v>
      </c>
      <c r="K206" s="201">
        <v>0</v>
      </c>
      <c r="L206" s="203">
        <v>420.15480000000002</v>
      </c>
      <c r="M206" s="202">
        <v>-266.76935882240605</v>
      </c>
      <c r="N206" s="200">
        <v>153.38544117759398</v>
      </c>
      <c r="O206" s="203">
        <v>148.46666666666681</v>
      </c>
      <c r="P206" s="203">
        <v>161.13333333333367</v>
      </c>
      <c r="Q206" s="212"/>
      <c r="R206" s="212"/>
      <c r="S206" s="212"/>
      <c r="T206" s="212"/>
      <c r="U206" s="440" t="s">
        <v>802</v>
      </c>
      <c r="V206" s="15"/>
      <c r="W206" s="15"/>
    </row>
    <row r="207" spans="1:24" ht="48" x14ac:dyDescent="0.35">
      <c r="A207" s="72" t="s">
        <v>779</v>
      </c>
      <c r="B207" s="31">
        <v>2019</v>
      </c>
      <c r="C207" s="281"/>
      <c r="D207" s="236" t="s">
        <v>797</v>
      </c>
      <c r="E207" s="58" t="s">
        <v>803</v>
      </c>
      <c r="F207" s="172" t="s">
        <v>804</v>
      </c>
      <c r="G207" s="7" t="s">
        <v>1158</v>
      </c>
      <c r="H207" s="204">
        <v>110</v>
      </c>
      <c r="I207" s="30" t="s">
        <v>21</v>
      </c>
      <c r="J207" s="203">
        <v>4.32</v>
      </c>
      <c r="K207" s="213">
        <v>2.42</v>
      </c>
      <c r="L207" s="203">
        <v>1.9000000000000001</v>
      </c>
      <c r="M207" s="150" t="s">
        <v>454</v>
      </c>
      <c r="N207" s="200">
        <v>0</v>
      </c>
      <c r="O207" s="203">
        <v>10.666666666666666</v>
      </c>
      <c r="P207" s="203">
        <v>10.666666666666666</v>
      </c>
      <c r="Q207" s="212"/>
      <c r="R207" s="212"/>
      <c r="S207" s="212"/>
      <c r="T207" s="212"/>
      <c r="U207" s="124" t="s">
        <v>805</v>
      </c>
      <c r="V207" s="15"/>
      <c r="W207" s="15"/>
    </row>
    <row r="208" spans="1:24" ht="36" x14ac:dyDescent="0.35">
      <c r="A208" s="72" t="s">
        <v>779</v>
      </c>
      <c r="B208" s="31">
        <v>2019</v>
      </c>
      <c r="C208" s="281"/>
      <c r="D208" s="236" t="s">
        <v>797</v>
      </c>
      <c r="E208" s="58" t="s">
        <v>806</v>
      </c>
      <c r="F208" s="172" t="s">
        <v>807</v>
      </c>
      <c r="G208" s="7" t="s">
        <v>1191</v>
      </c>
      <c r="H208" s="204">
        <v>30</v>
      </c>
      <c r="I208" s="14" t="s">
        <v>44</v>
      </c>
      <c r="J208" s="203">
        <v>0.8</v>
      </c>
      <c r="K208" s="213">
        <v>0</v>
      </c>
      <c r="L208" s="203">
        <v>0.8</v>
      </c>
      <c r="M208" s="150" t="s">
        <v>454</v>
      </c>
      <c r="N208" s="209" t="s">
        <v>808</v>
      </c>
      <c r="O208" s="209"/>
      <c r="P208" s="209"/>
      <c r="Q208" s="209"/>
      <c r="R208" s="209"/>
      <c r="S208" s="209"/>
      <c r="T208" s="208"/>
      <c r="U208" s="124" t="s">
        <v>809</v>
      </c>
      <c r="V208" s="15"/>
      <c r="W208" s="15"/>
    </row>
    <row r="209" spans="1:23" ht="29.25" customHeight="1" x14ac:dyDescent="0.35">
      <c r="A209" s="72" t="s">
        <v>779</v>
      </c>
      <c r="B209" s="31">
        <v>2019</v>
      </c>
      <c r="C209" s="281"/>
      <c r="D209" s="278" t="s">
        <v>810</v>
      </c>
      <c r="E209" s="57" t="s">
        <v>824</v>
      </c>
      <c r="F209" s="172" t="s">
        <v>821</v>
      </c>
      <c r="G209" s="7" t="s">
        <v>1186</v>
      </c>
      <c r="H209" s="204">
        <v>580</v>
      </c>
      <c r="I209" s="63" t="s">
        <v>59</v>
      </c>
      <c r="J209" s="203">
        <v>6.3600000000000012</v>
      </c>
      <c r="K209" s="213">
        <v>-8.6999999999999993</v>
      </c>
      <c r="L209" s="203">
        <v>15.06</v>
      </c>
      <c r="M209" s="150" t="s">
        <v>454</v>
      </c>
      <c r="N209" s="209" t="s">
        <v>808</v>
      </c>
      <c r="O209" s="209"/>
      <c r="P209" s="209"/>
      <c r="Q209" s="209"/>
      <c r="R209" s="209"/>
      <c r="S209" s="209"/>
      <c r="T209" s="208"/>
      <c r="U209" s="124" t="s">
        <v>811</v>
      </c>
      <c r="V209" s="15"/>
      <c r="W209" s="15"/>
    </row>
    <row r="210" spans="1:23" x14ac:dyDescent="0.35">
      <c r="A210" s="7" t="s">
        <v>833</v>
      </c>
      <c r="B210" s="6">
        <v>2020</v>
      </c>
      <c r="C210" s="33"/>
      <c r="D210" s="75" t="s">
        <v>834</v>
      </c>
      <c r="E210" s="44" t="s">
        <v>835</v>
      </c>
      <c r="F210" s="75" t="s">
        <v>880</v>
      </c>
      <c r="G210" s="7" t="s">
        <v>1129</v>
      </c>
      <c r="H210" s="150">
        <v>172</v>
      </c>
      <c r="I210" s="113" t="s">
        <v>44</v>
      </c>
      <c r="J210" s="249">
        <v>31</v>
      </c>
      <c r="K210" s="249">
        <v>-1</v>
      </c>
      <c r="L210" s="249">
        <v>32</v>
      </c>
      <c r="M210" s="150">
        <v>-19</v>
      </c>
      <c r="N210" s="214"/>
      <c r="O210" s="150">
        <v>19</v>
      </c>
      <c r="P210" s="150"/>
      <c r="Q210" s="150">
        <v>19</v>
      </c>
      <c r="R210" s="150"/>
      <c r="S210" s="150"/>
      <c r="T210" s="150"/>
      <c r="U210" s="502" t="s">
        <v>836</v>
      </c>
      <c r="V210" s="15"/>
      <c r="W210" s="15"/>
    </row>
    <row r="211" spans="1:23" x14ac:dyDescent="0.35">
      <c r="A211" s="7" t="s">
        <v>833</v>
      </c>
      <c r="B211" s="6">
        <v>2020</v>
      </c>
      <c r="C211" s="33"/>
      <c r="D211" s="75" t="s">
        <v>837</v>
      </c>
      <c r="E211" s="44" t="s">
        <v>838</v>
      </c>
      <c r="F211" s="75">
        <v>3355</v>
      </c>
      <c r="G211" s="7" t="s">
        <v>1129</v>
      </c>
      <c r="H211" s="150">
        <v>40</v>
      </c>
      <c r="I211" s="113" t="s">
        <v>44</v>
      </c>
      <c r="J211" s="249">
        <v>7</v>
      </c>
      <c r="K211" s="249">
        <v>0</v>
      </c>
      <c r="L211" s="249">
        <v>7</v>
      </c>
      <c r="M211" s="150"/>
      <c r="N211" s="214"/>
      <c r="O211" s="150"/>
      <c r="P211" s="150"/>
      <c r="Q211" s="150"/>
      <c r="R211" s="150"/>
      <c r="S211" s="150"/>
      <c r="T211" s="150"/>
      <c r="U211" s="502"/>
      <c r="V211" s="15"/>
      <c r="W211" s="15"/>
    </row>
    <row r="212" spans="1:23" x14ac:dyDescent="0.35">
      <c r="A212" s="7" t="s">
        <v>833</v>
      </c>
      <c r="B212" s="6">
        <v>2020</v>
      </c>
      <c r="C212" s="33"/>
      <c r="D212" s="75" t="s">
        <v>839</v>
      </c>
      <c r="E212" s="44" t="s">
        <v>840</v>
      </c>
      <c r="F212" s="75">
        <v>5413</v>
      </c>
      <c r="G212" s="33" t="s">
        <v>1147</v>
      </c>
      <c r="H212" s="150">
        <v>529</v>
      </c>
      <c r="I212" s="113" t="s">
        <v>44</v>
      </c>
      <c r="J212" s="249">
        <v>105</v>
      </c>
      <c r="K212" s="249">
        <v>-3</v>
      </c>
      <c r="L212" s="249">
        <v>107</v>
      </c>
      <c r="M212" s="150">
        <v>-69</v>
      </c>
      <c r="N212" s="214"/>
      <c r="O212" s="150">
        <v>36</v>
      </c>
      <c r="P212" s="150">
        <v>36</v>
      </c>
      <c r="Q212" s="150"/>
      <c r="R212" s="150"/>
      <c r="S212" s="150"/>
      <c r="T212" s="150"/>
      <c r="U212" s="502"/>
      <c r="V212" s="15"/>
      <c r="W212" s="15"/>
    </row>
    <row r="213" spans="1:23" ht="36" x14ac:dyDescent="0.35">
      <c r="A213" s="7" t="s">
        <v>833</v>
      </c>
      <c r="B213" s="6">
        <v>2020</v>
      </c>
      <c r="C213" s="33"/>
      <c r="D213" s="75" t="s">
        <v>841</v>
      </c>
      <c r="E213" s="44" t="s">
        <v>842</v>
      </c>
      <c r="F213" s="75">
        <v>3355</v>
      </c>
      <c r="G213" s="33" t="s">
        <v>1160</v>
      </c>
      <c r="H213" s="150">
        <v>844</v>
      </c>
      <c r="I213" s="112" t="s">
        <v>16</v>
      </c>
      <c r="J213" s="249">
        <v>96</v>
      </c>
      <c r="K213" s="249">
        <v>6</v>
      </c>
      <c r="L213" s="249">
        <v>89</v>
      </c>
      <c r="M213" s="150" t="s">
        <v>454</v>
      </c>
      <c r="N213" s="214"/>
      <c r="O213" s="150"/>
      <c r="P213" s="150"/>
      <c r="Q213" s="150"/>
      <c r="R213" s="150"/>
      <c r="S213" s="150"/>
      <c r="T213" s="150"/>
      <c r="U213" s="124" t="s">
        <v>927</v>
      </c>
      <c r="V213" s="15"/>
      <c r="W213" s="15"/>
    </row>
    <row r="214" spans="1:23" x14ac:dyDescent="0.35">
      <c r="A214" s="7" t="s">
        <v>833</v>
      </c>
      <c r="B214" s="6">
        <v>2020</v>
      </c>
      <c r="C214" s="33"/>
      <c r="D214" s="75" t="s">
        <v>843</v>
      </c>
      <c r="E214" s="44" t="s">
        <v>844</v>
      </c>
      <c r="F214" s="75">
        <v>3351</v>
      </c>
      <c r="G214" s="33" t="s">
        <v>1153</v>
      </c>
      <c r="H214" s="150">
        <v>847</v>
      </c>
      <c r="I214" s="113" t="s">
        <v>44</v>
      </c>
      <c r="J214" s="249">
        <v>92</v>
      </c>
      <c r="K214" s="249">
        <v>0</v>
      </c>
      <c r="L214" s="249">
        <v>92</v>
      </c>
      <c r="M214" s="150">
        <v>-115</v>
      </c>
      <c r="N214" s="214"/>
      <c r="O214" s="150">
        <v>80</v>
      </c>
      <c r="P214" s="150">
        <v>47</v>
      </c>
      <c r="Q214" s="150">
        <v>33</v>
      </c>
      <c r="R214" s="150"/>
      <c r="S214" s="150"/>
      <c r="T214" s="150"/>
      <c r="U214" s="503" t="s">
        <v>845</v>
      </c>
      <c r="V214" s="15"/>
      <c r="W214" s="15"/>
    </row>
    <row r="215" spans="1:23" x14ac:dyDescent="0.35">
      <c r="A215" s="7" t="s">
        <v>833</v>
      </c>
      <c r="B215" s="6">
        <v>2020</v>
      </c>
      <c r="C215" s="33"/>
      <c r="D215" s="75" t="s">
        <v>846</v>
      </c>
      <c r="E215" s="44" t="s">
        <v>847</v>
      </c>
      <c r="F215" s="75">
        <v>5412</v>
      </c>
      <c r="G215" s="33" t="s">
        <v>1153</v>
      </c>
      <c r="H215" s="150">
        <v>1065</v>
      </c>
      <c r="I215" s="113" t="s">
        <v>44</v>
      </c>
      <c r="J215" s="249">
        <v>73</v>
      </c>
      <c r="K215" s="249">
        <v>0</v>
      </c>
      <c r="L215" s="249">
        <v>73</v>
      </c>
      <c r="M215" s="150"/>
      <c r="N215" s="214"/>
      <c r="O215" s="150"/>
      <c r="P215" s="150"/>
      <c r="Q215" s="150"/>
      <c r="R215" s="150"/>
      <c r="S215" s="150"/>
      <c r="T215" s="150"/>
      <c r="U215" s="503"/>
      <c r="V215" s="15"/>
      <c r="W215" s="15"/>
    </row>
    <row r="216" spans="1:23" x14ac:dyDescent="0.35">
      <c r="A216" s="7" t="s">
        <v>833</v>
      </c>
      <c r="B216" s="6">
        <v>2020</v>
      </c>
      <c r="C216" s="33"/>
      <c r="D216" s="75" t="s">
        <v>846</v>
      </c>
      <c r="E216" s="44" t="s">
        <v>848</v>
      </c>
      <c r="F216" s="75">
        <v>5412</v>
      </c>
      <c r="G216" s="33" t="s">
        <v>1167</v>
      </c>
      <c r="H216" s="150">
        <v>290</v>
      </c>
      <c r="I216" s="112" t="s">
        <v>16</v>
      </c>
      <c r="J216" s="249">
        <v>29</v>
      </c>
      <c r="K216" s="249">
        <v>2</v>
      </c>
      <c r="L216" s="249">
        <v>27</v>
      </c>
      <c r="M216" s="150"/>
      <c r="N216" s="214"/>
      <c r="O216" s="150"/>
      <c r="P216" s="150"/>
      <c r="Q216" s="150"/>
      <c r="R216" s="150"/>
      <c r="S216" s="150"/>
      <c r="T216" s="150"/>
      <c r="U216" s="503"/>
      <c r="V216" s="15"/>
      <c r="W216" s="15"/>
    </row>
    <row r="217" spans="1:23" ht="48" x14ac:dyDescent="0.35">
      <c r="A217" s="7" t="s">
        <v>833</v>
      </c>
      <c r="B217" s="6">
        <v>2020</v>
      </c>
      <c r="C217" s="33"/>
      <c r="D217" s="75" t="s">
        <v>849</v>
      </c>
      <c r="E217" s="44" t="s">
        <v>850</v>
      </c>
      <c r="F217" s="75">
        <v>2422</v>
      </c>
      <c r="G217" s="33" t="s">
        <v>1160</v>
      </c>
      <c r="H217" s="150">
        <v>187</v>
      </c>
      <c r="I217" s="113" t="s">
        <v>44</v>
      </c>
      <c r="J217" s="249">
        <v>12</v>
      </c>
      <c r="K217" s="249">
        <v>0</v>
      </c>
      <c r="L217" s="249">
        <v>11</v>
      </c>
      <c r="M217" s="150">
        <v>-6</v>
      </c>
      <c r="N217" s="214"/>
      <c r="O217" s="150">
        <v>6</v>
      </c>
      <c r="P217" s="150"/>
      <c r="Q217" s="150">
        <v>6</v>
      </c>
      <c r="R217" s="150"/>
      <c r="S217" s="150"/>
      <c r="T217" s="150"/>
      <c r="U217" s="432" t="s">
        <v>851</v>
      </c>
      <c r="V217" s="15"/>
      <c r="W217" s="15"/>
    </row>
    <row r="218" spans="1:23" ht="24" x14ac:dyDescent="0.35">
      <c r="A218" s="7" t="s">
        <v>833</v>
      </c>
      <c r="B218" s="6">
        <v>2020</v>
      </c>
      <c r="C218" s="33"/>
      <c r="D218" s="75" t="s">
        <v>852</v>
      </c>
      <c r="E218" s="44" t="s">
        <v>853</v>
      </c>
      <c r="F218" s="75">
        <v>5169</v>
      </c>
      <c r="G218" s="7" t="s">
        <v>1126</v>
      </c>
      <c r="H218" s="150">
        <v>438</v>
      </c>
      <c r="I218" s="113" t="s">
        <v>44</v>
      </c>
      <c r="J218" s="249">
        <v>27</v>
      </c>
      <c r="K218" s="249">
        <v>0</v>
      </c>
      <c r="L218" s="249">
        <v>28</v>
      </c>
      <c r="M218" s="150" t="s">
        <v>454</v>
      </c>
      <c r="N218" s="214"/>
      <c r="O218" s="150"/>
      <c r="P218" s="150"/>
      <c r="Q218" s="150"/>
      <c r="R218" s="150"/>
      <c r="S218" s="150"/>
      <c r="T218" s="150"/>
      <c r="U218" s="124" t="s">
        <v>854</v>
      </c>
      <c r="V218" s="15"/>
      <c r="W218" s="15"/>
    </row>
    <row r="219" spans="1:23" ht="48" x14ac:dyDescent="0.35">
      <c r="A219" s="7" t="s">
        <v>833</v>
      </c>
      <c r="B219" s="6">
        <v>2020</v>
      </c>
      <c r="C219" s="33"/>
      <c r="D219" s="75" t="s">
        <v>855</v>
      </c>
      <c r="E219" s="44" t="s">
        <v>856</v>
      </c>
      <c r="F219" s="75">
        <v>5411</v>
      </c>
      <c r="G219" s="33" t="s">
        <v>1147</v>
      </c>
      <c r="H219" s="150">
        <v>1164</v>
      </c>
      <c r="I219" s="113" t="s">
        <v>44</v>
      </c>
      <c r="J219" s="249">
        <v>82</v>
      </c>
      <c r="K219" s="249">
        <v>6</v>
      </c>
      <c r="L219" s="249">
        <v>76</v>
      </c>
      <c r="M219" s="150">
        <v>-31</v>
      </c>
      <c r="N219" s="214"/>
      <c r="O219" s="150">
        <v>51</v>
      </c>
      <c r="P219" s="150">
        <v>51</v>
      </c>
      <c r="Q219" s="150"/>
      <c r="R219" s="150"/>
      <c r="S219" s="150"/>
      <c r="T219" s="150"/>
      <c r="U219" s="419" t="s">
        <v>857</v>
      </c>
      <c r="V219" s="15"/>
      <c r="W219" s="15"/>
    </row>
    <row r="220" spans="1:23" ht="24" x14ac:dyDescent="0.35">
      <c r="A220" s="7" t="s">
        <v>833</v>
      </c>
      <c r="B220" s="6">
        <v>2020</v>
      </c>
      <c r="C220" s="33"/>
      <c r="D220" s="75" t="s">
        <v>855</v>
      </c>
      <c r="E220" s="44" t="s">
        <v>858</v>
      </c>
      <c r="F220" s="75">
        <v>5411</v>
      </c>
      <c r="G220" s="33" t="s">
        <v>1148</v>
      </c>
      <c r="H220" s="150">
        <v>68</v>
      </c>
      <c r="I220" s="112" t="s">
        <v>16</v>
      </c>
      <c r="J220" s="249">
        <v>5</v>
      </c>
      <c r="K220" s="249">
        <v>1</v>
      </c>
      <c r="L220" s="249">
        <v>4</v>
      </c>
      <c r="M220" s="150">
        <v>-2</v>
      </c>
      <c r="N220" s="214"/>
      <c r="O220" s="150">
        <v>3</v>
      </c>
      <c r="P220" s="150">
        <v>3</v>
      </c>
      <c r="Q220" s="150"/>
      <c r="R220" s="150"/>
      <c r="S220" s="150"/>
      <c r="T220" s="150"/>
      <c r="U220" s="432" t="s">
        <v>859</v>
      </c>
      <c r="V220" s="15"/>
      <c r="W220" s="15"/>
    </row>
    <row r="221" spans="1:23" ht="24" x14ac:dyDescent="0.35">
      <c r="A221" s="7" t="s">
        <v>833</v>
      </c>
      <c r="B221" s="6">
        <v>2020</v>
      </c>
      <c r="C221" s="33"/>
      <c r="D221" s="75" t="s">
        <v>860</v>
      </c>
      <c r="E221" s="44" t="s">
        <v>861</v>
      </c>
      <c r="F221" s="75" t="s">
        <v>881</v>
      </c>
      <c r="G221" s="7" t="s">
        <v>1154</v>
      </c>
      <c r="H221" s="150">
        <v>145</v>
      </c>
      <c r="I221" s="113" t="s">
        <v>44</v>
      </c>
      <c r="J221" s="249">
        <v>21</v>
      </c>
      <c r="K221" s="249">
        <v>0</v>
      </c>
      <c r="L221" s="249">
        <v>21</v>
      </c>
      <c r="M221" s="150">
        <v>-11</v>
      </c>
      <c r="N221" s="214"/>
      <c r="O221" s="150">
        <v>10</v>
      </c>
      <c r="P221" s="150">
        <v>10</v>
      </c>
      <c r="Q221" s="150"/>
      <c r="R221" s="150"/>
      <c r="S221" s="150"/>
      <c r="T221" s="150"/>
      <c r="U221" s="420" t="s">
        <v>928</v>
      </c>
      <c r="V221" s="15"/>
      <c r="W221" s="15"/>
    </row>
    <row r="222" spans="1:23" ht="48" x14ac:dyDescent="0.35">
      <c r="A222" s="7" t="s">
        <v>833</v>
      </c>
      <c r="B222" s="6">
        <v>2020</v>
      </c>
      <c r="C222" s="33"/>
      <c r="D222" s="75" t="s">
        <v>843</v>
      </c>
      <c r="E222" s="44" t="s">
        <v>862</v>
      </c>
      <c r="F222" s="75">
        <v>3351</v>
      </c>
      <c r="G222" s="33" t="s">
        <v>1153</v>
      </c>
      <c r="H222" s="150">
        <v>328</v>
      </c>
      <c r="I222" s="113" t="s">
        <v>44</v>
      </c>
      <c r="J222" s="249">
        <v>30</v>
      </c>
      <c r="K222" s="249">
        <v>-2</v>
      </c>
      <c r="L222" s="249">
        <v>32</v>
      </c>
      <c r="M222" s="150">
        <v>-22</v>
      </c>
      <c r="N222" s="214"/>
      <c r="O222" s="150">
        <v>8</v>
      </c>
      <c r="P222" s="150">
        <v>2</v>
      </c>
      <c r="Q222" s="150" t="s">
        <v>863</v>
      </c>
      <c r="R222" s="150"/>
      <c r="S222" s="150"/>
      <c r="T222" s="150"/>
      <c r="U222" s="419" t="s">
        <v>864</v>
      </c>
      <c r="V222" s="15"/>
      <c r="W222" s="15"/>
    </row>
    <row r="223" spans="1:23" ht="24" x14ac:dyDescent="0.35">
      <c r="A223" s="7" t="s">
        <v>833</v>
      </c>
      <c r="B223" s="6">
        <v>2020</v>
      </c>
      <c r="C223" s="33"/>
      <c r="D223" s="75" t="s">
        <v>849</v>
      </c>
      <c r="E223" s="44" t="s">
        <v>865</v>
      </c>
      <c r="F223" s="75">
        <v>2422</v>
      </c>
      <c r="G223" s="33" t="s">
        <v>1160</v>
      </c>
      <c r="H223" s="150">
        <v>71</v>
      </c>
      <c r="I223" s="113" t="s">
        <v>44</v>
      </c>
      <c r="J223" s="249">
        <v>7</v>
      </c>
      <c r="K223" s="249">
        <v>0</v>
      </c>
      <c r="L223" s="249">
        <v>8</v>
      </c>
      <c r="M223" s="150">
        <v>1</v>
      </c>
      <c r="N223" s="214"/>
      <c r="O223" s="150">
        <v>8</v>
      </c>
      <c r="P223" s="150"/>
      <c r="Q223" s="150">
        <v>8</v>
      </c>
      <c r="R223" s="150"/>
      <c r="S223" s="150"/>
      <c r="T223" s="150"/>
      <c r="U223" s="432" t="s">
        <v>926</v>
      </c>
      <c r="V223" s="15"/>
      <c r="W223" s="15"/>
    </row>
    <row r="224" spans="1:23" ht="24" x14ac:dyDescent="0.35">
      <c r="A224" s="7" t="s">
        <v>833</v>
      </c>
      <c r="B224" s="6">
        <v>2020</v>
      </c>
      <c r="C224" s="33"/>
      <c r="D224" s="75" t="s">
        <v>841</v>
      </c>
      <c r="E224" s="44" t="s">
        <v>866</v>
      </c>
      <c r="F224" s="75">
        <v>3355</v>
      </c>
      <c r="G224" s="33" t="s">
        <v>1160</v>
      </c>
      <c r="H224" s="150">
        <v>97</v>
      </c>
      <c r="I224" s="113" t="s">
        <v>44</v>
      </c>
      <c r="J224" s="249">
        <v>7</v>
      </c>
      <c r="K224" s="249">
        <v>0</v>
      </c>
      <c r="L224" s="249">
        <v>7.4</v>
      </c>
      <c r="M224" s="150">
        <v>-2</v>
      </c>
      <c r="N224" s="214"/>
      <c r="O224" s="150">
        <v>5</v>
      </c>
      <c r="P224" s="150"/>
      <c r="Q224" s="150">
        <v>5</v>
      </c>
      <c r="R224" s="150"/>
      <c r="S224" s="150"/>
      <c r="T224" s="150"/>
      <c r="U224" s="432" t="s">
        <v>867</v>
      </c>
      <c r="V224" s="15"/>
      <c r="W224" s="15"/>
    </row>
    <row r="225" spans="1:23" x14ac:dyDescent="0.35">
      <c r="A225" s="7" t="s">
        <v>833</v>
      </c>
      <c r="B225" s="6">
        <v>2020</v>
      </c>
      <c r="C225" s="33"/>
      <c r="D225" s="75" t="s">
        <v>868</v>
      </c>
      <c r="E225" s="44" t="s">
        <v>869</v>
      </c>
      <c r="F225" s="75" t="s">
        <v>882</v>
      </c>
      <c r="G225" s="33" t="s">
        <v>1155</v>
      </c>
      <c r="H225" s="150">
        <v>112</v>
      </c>
      <c r="I225" s="112" t="s">
        <v>16</v>
      </c>
      <c r="J225" s="249">
        <v>5</v>
      </c>
      <c r="K225" s="249">
        <v>1</v>
      </c>
      <c r="L225" s="249">
        <v>4</v>
      </c>
      <c r="M225" s="150" t="s">
        <v>454</v>
      </c>
      <c r="N225" s="214"/>
      <c r="O225" s="150"/>
      <c r="P225" s="150"/>
      <c r="Q225" s="150"/>
      <c r="R225" s="150"/>
      <c r="S225" s="150"/>
      <c r="T225" s="150"/>
      <c r="U225" s="124" t="s">
        <v>870</v>
      </c>
      <c r="V225" s="15"/>
      <c r="W225" s="15"/>
    </row>
    <row r="226" spans="1:23" ht="24" x14ac:dyDescent="0.35">
      <c r="A226" s="7" t="s">
        <v>833</v>
      </c>
      <c r="B226" s="6">
        <v>2020</v>
      </c>
      <c r="C226" s="33"/>
      <c r="D226" s="75" t="s">
        <v>871</v>
      </c>
      <c r="E226" s="44" t="s">
        <v>872</v>
      </c>
      <c r="F226" s="75" t="s">
        <v>883</v>
      </c>
      <c r="G226" s="33" t="s">
        <v>1149</v>
      </c>
      <c r="H226" s="150">
        <v>5423</v>
      </c>
      <c r="I226" s="114" t="s">
        <v>59</v>
      </c>
      <c r="J226" s="249">
        <v>91</v>
      </c>
      <c r="K226" s="249">
        <v>-163</v>
      </c>
      <c r="L226" s="249">
        <v>254</v>
      </c>
      <c r="M226" s="150" t="s">
        <v>454</v>
      </c>
      <c r="N226" s="214"/>
      <c r="O226" s="150"/>
      <c r="P226" s="150"/>
      <c r="Q226" s="150"/>
      <c r="R226" s="150"/>
      <c r="S226" s="150"/>
      <c r="T226" s="150"/>
      <c r="U226" s="124" t="s">
        <v>873</v>
      </c>
      <c r="V226" s="15"/>
      <c r="W226" s="15"/>
    </row>
    <row r="227" spans="1:23" ht="24" x14ac:dyDescent="0.35">
      <c r="A227" s="7" t="s">
        <v>833</v>
      </c>
      <c r="B227" s="6">
        <v>2020</v>
      </c>
      <c r="C227" s="33"/>
      <c r="D227" s="75" t="s">
        <v>874</v>
      </c>
      <c r="E227" s="44" t="s">
        <v>875</v>
      </c>
      <c r="F227" s="75">
        <v>7421</v>
      </c>
      <c r="G227" s="7" t="s">
        <v>1154</v>
      </c>
      <c r="H227" s="150">
        <v>700</v>
      </c>
      <c r="I227" s="111" t="s">
        <v>21</v>
      </c>
      <c r="J227" s="249">
        <v>50</v>
      </c>
      <c r="K227" s="249">
        <v>35</v>
      </c>
      <c r="L227" s="249">
        <v>15</v>
      </c>
      <c r="M227" s="150">
        <v>-39</v>
      </c>
      <c r="N227" s="214"/>
      <c r="O227" s="150">
        <v>11</v>
      </c>
      <c r="P227" s="150">
        <v>11</v>
      </c>
      <c r="Q227" s="150"/>
      <c r="R227" s="150"/>
      <c r="S227" s="150"/>
      <c r="T227" s="150"/>
      <c r="U227" s="419" t="s">
        <v>876</v>
      </c>
      <c r="V227" s="15"/>
      <c r="W227" s="15"/>
    </row>
    <row r="228" spans="1:23" x14ac:dyDescent="0.35">
      <c r="A228" s="7" t="s">
        <v>833</v>
      </c>
      <c r="B228" s="6">
        <v>2020</v>
      </c>
      <c r="C228" s="33"/>
      <c r="D228" s="75" t="s">
        <v>877</v>
      </c>
      <c r="E228" s="44" t="s">
        <v>878</v>
      </c>
      <c r="F228" s="75">
        <v>31120004</v>
      </c>
      <c r="G228" s="33" t="s">
        <v>1155</v>
      </c>
      <c r="H228" s="150">
        <v>41</v>
      </c>
      <c r="I228" s="111" t="s">
        <v>21</v>
      </c>
      <c r="J228" s="249">
        <v>5</v>
      </c>
      <c r="K228" s="249">
        <v>4</v>
      </c>
      <c r="L228" s="249">
        <v>1</v>
      </c>
      <c r="M228" s="150" t="s">
        <v>454</v>
      </c>
      <c r="N228" s="214"/>
      <c r="O228" s="150"/>
      <c r="P228" s="150"/>
      <c r="Q228" s="150"/>
      <c r="R228" s="150"/>
      <c r="S228" s="150"/>
      <c r="T228" s="150"/>
      <c r="U228" s="124" t="s">
        <v>879</v>
      </c>
      <c r="V228" s="15"/>
      <c r="W228" s="15"/>
    </row>
    <row r="229" spans="1:23" ht="24" x14ac:dyDescent="0.35">
      <c r="A229" s="7" t="s">
        <v>884</v>
      </c>
      <c r="B229" s="6">
        <v>2020</v>
      </c>
      <c r="C229" s="33"/>
      <c r="D229" s="75"/>
      <c r="E229" s="44" t="s">
        <v>885</v>
      </c>
      <c r="F229" s="169" t="s">
        <v>920</v>
      </c>
      <c r="G229" s="18" t="s">
        <v>1150</v>
      </c>
      <c r="H229" s="150">
        <v>990</v>
      </c>
      <c r="I229" s="114" t="s">
        <v>59</v>
      </c>
      <c r="J229" s="249" t="s">
        <v>886</v>
      </c>
      <c r="K229" s="249" t="s">
        <v>887</v>
      </c>
      <c r="L229" s="249">
        <v>7</v>
      </c>
      <c r="M229" s="505" t="s">
        <v>888</v>
      </c>
      <c r="N229" s="214"/>
      <c r="O229" s="214"/>
      <c r="P229" s="214"/>
      <c r="Q229" s="214"/>
      <c r="R229" s="214"/>
      <c r="S229" s="214"/>
      <c r="T229" s="214"/>
      <c r="U229" s="124" t="s">
        <v>889</v>
      </c>
      <c r="V229" s="78"/>
      <c r="W229" s="78"/>
    </row>
    <row r="230" spans="1:23" ht="24" x14ac:dyDescent="0.35">
      <c r="A230" s="7" t="s">
        <v>884</v>
      </c>
      <c r="B230" s="6">
        <v>2020</v>
      </c>
      <c r="C230" s="33"/>
      <c r="D230" s="75"/>
      <c r="E230" s="44" t="s">
        <v>890</v>
      </c>
      <c r="F230" s="169" t="s">
        <v>921</v>
      </c>
      <c r="G230" s="18" t="s">
        <v>1150</v>
      </c>
      <c r="H230" s="150">
        <v>1440</v>
      </c>
      <c r="I230" s="111" t="s">
        <v>21</v>
      </c>
      <c r="J230" s="249">
        <v>61</v>
      </c>
      <c r="K230" s="249">
        <v>52</v>
      </c>
      <c r="L230" s="249">
        <v>9</v>
      </c>
      <c r="M230" s="506"/>
      <c r="N230" s="214"/>
      <c r="O230" s="214"/>
      <c r="P230" s="214"/>
      <c r="Q230" s="214"/>
      <c r="R230" s="214"/>
      <c r="S230" s="214"/>
      <c r="T230" s="214"/>
      <c r="U230" s="124" t="s">
        <v>891</v>
      </c>
      <c r="V230" s="77"/>
      <c r="W230" s="77"/>
    </row>
    <row r="231" spans="1:23" ht="36" x14ac:dyDescent="0.35">
      <c r="A231" s="7" t="s">
        <v>884</v>
      </c>
      <c r="B231" s="6">
        <v>2020</v>
      </c>
      <c r="C231" s="33"/>
      <c r="D231" s="75"/>
      <c r="E231" s="44" t="s">
        <v>892</v>
      </c>
      <c r="F231" s="169">
        <v>3321</v>
      </c>
      <c r="G231" s="18" t="s">
        <v>1201</v>
      </c>
      <c r="H231" s="150">
        <v>440</v>
      </c>
      <c r="I231" s="114" t="s">
        <v>59</v>
      </c>
      <c r="J231" s="249" t="s">
        <v>893</v>
      </c>
      <c r="K231" s="249" t="s">
        <v>894</v>
      </c>
      <c r="L231" s="249">
        <v>10</v>
      </c>
      <c r="M231" s="507"/>
      <c r="N231" s="214"/>
      <c r="O231" s="214"/>
      <c r="P231" s="214"/>
      <c r="Q231" s="214"/>
      <c r="R231" s="214"/>
      <c r="S231" s="214"/>
      <c r="T231" s="214"/>
      <c r="U231" s="124" t="s">
        <v>895</v>
      </c>
      <c r="V231" s="77"/>
      <c r="W231" s="77"/>
    </row>
    <row r="232" spans="1:23" ht="22.5" customHeight="1" x14ac:dyDescent="0.35">
      <c r="A232" s="7" t="s">
        <v>884</v>
      </c>
      <c r="B232" s="6">
        <v>2020</v>
      </c>
      <c r="C232" s="33"/>
      <c r="D232" s="75"/>
      <c r="E232" s="44" t="s">
        <v>896</v>
      </c>
      <c r="F232" s="569">
        <v>3315</v>
      </c>
      <c r="G232" s="18" t="s">
        <v>1208</v>
      </c>
      <c r="H232" s="150">
        <v>90</v>
      </c>
      <c r="I232" s="112" t="s">
        <v>16</v>
      </c>
      <c r="J232" s="549">
        <v>4</v>
      </c>
      <c r="K232" s="249">
        <v>2</v>
      </c>
      <c r="L232" s="549">
        <v>2</v>
      </c>
      <c r="M232" s="550" t="s">
        <v>897</v>
      </c>
      <c r="N232" s="214"/>
      <c r="O232" s="214"/>
      <c r="P232" s="214"/>
      <c r="Q232" s="214"/>
      <c r="R232" s="214"/>
      <c r="S232" s="214"/>
      <c r="T232" s="214"/>
      <c r="U232" s="501" t="s">
        <v>898</v>
      </c>
      <c r="V232" s="77"/>
      <c r="W232" s="77"/>
    </row>
    <row r="233" spans="1:23" ht="31.5" customHeight="1" x14ac:dyDescent="0.35">
      <c r="A233" s="7" t="s">
        <v>884</v>
      </c>
      <c r="B233" s="6">
        <v>2020</v>
      </c>
      <c r="C233" s="33"/>
      <c r="D233" s="75"/>
      <c r="E233" s="44" t="s">
        <v>899</v>
      </c>
      <c r="F233" s="569"/>
      <c r="G233" s="18" t="s">
        <v>1202</v>
      </c>
      <c r="H233" s="150">
        <v>180</v>
      </c>
      <c r="I233" s="113" t="s">
        <v>44</v>
      </c>
      <c r="J233" s="549"/>
      <c r="K233" s="249">
        <v>0</v>
      </c>
      <c r="L233" s="549"/>
      <c r="M233" s="551"/>
      <c r="N233" s="214"/>
      <c r="O233" s="214"/>
      <c r="P233" s="214"/>
      <c r="Q233" s="214"/>
      <c r="R233" s="214"/>
      <c r="S233" s="214"/>
      <c r="T233" s="214"/>
      <c r="U233" s="501"/>
      <c r="V233" s="77"/>
      <c r="W233" s="77"/>
    </row>
    <row r="234" spans="1:23" ht="36.5" x14ac:dyDescent="0.35">
      <c r="A234" s="7" t="s">
        <v>884</v>
      </c>
      <c r="B234" s="6">
        <v>2020</v>
      </c>
      <c r="C234" s="33"/>
      <c r="D234" s="75"/>
      <c r="E234" s="44" t="s">
        <v>900</v>
      </c>
      <c r="F234" s="169" t="s">
        <v>922</v>
      </c>
      <c r="G234" s="33" t="s">
        <v>1165</v>
      </c>
      <c r="H234" s="150" t="s">
        <v>901</v>
      </c>
      <c r="I234" s="111" t="s">
        <v>21</v>
      </c>
      <c r="J234" s="249" t="s">
        <v>902</v>
      </c>
      <c r="K234" s="249" t="s">
        <v>903</v>
      </c>
      <c r="L234" s="249">
        <v>1</v>
      </c>
      <c r="M234" s="150">
        <v>-2</v>
      </c>
      <c r="N234" s="150">
        <v>4</v>
      </c>
      <c r="O234" s="150">
        <v>4</v>
      </c>
      <c r="P234" s="214"/>
      <c r="Q234" s="214"/>
      <c r="R234" s="214"/>
      <c r="S234" s="214"/>
      <c r="T234" s="214"/>
      <c r="U234" s="412" t="s">
        <v>904</v>
      </c>
      <c r="V234" s="77"/>
      <c r="W234" s="77"/>
    </row>
    <row r="235" spans="1:23" ht="24.5" x14ac:dyDescent="0.35">
      <c r="A235" s="7" t="s">
        <v>884</v>
      </c>
      <c r="B235" s="6">
        <v>2020</v>
      </c>
      <c r="C235" s="33"/>
      <c r="D235" s="75"/>
      <c r="E235" s="44" t="s">
        <v>905</v>
      </c>
      <c r="F235" s="169">
        <v>3312</v>
      </c>
      <c r="G235" s="33" t="s">
        <v>1165</v>
      </c>
      <c r="H235" s="150">
        <v>600</v>
      </c>
      <c r="I235" s="113" t="s">
        <v>44</v>
      </c>
      <c r="J235" s="249">
        <v>2</v>
      </c>
      <c r="K235" s="249">
        <v>0</v>
      </c>
      <c r="L235" s="249">
        <v>2</v>
      </c>
      <c r="M235" s="507" t="s">
        <v>906</v>
      </c>
      <c r="N235" s="504" t="s">
        <v>907</v>
      </c>
      <c r="O235" s="214"/>
      <c r="P235" s="214"/>
      <c r="Q235" s="214"/>
      <c r="R235" s="214"/>
      <c r="S235" s="214"/>
      <c r="T235" s="214"/>
      <c r="U235" s="448" t="s">
        <v>908</v>
      </c>
      <c r="V235" s="77"/>
      <c r="W235" s="77"/>
    </row>
    <row r="236" spans="1:23" ht="24.5" x14ac:dyDescent="0.35">
      <c r="A236" s="7" t="s">
        <v>884</v>
      </c>
      <c r="B236" s="6">
        <v>2020</v>
      </c>
      <c r="C236" s="33"/>
      <c r="D236" s="75"/>
      <c r="E236" s="44" t="s">
        <v>909</v>
      </c>
      <c r="F236" s="169">
        <v>2412</v>
      </c>
      <c r="G236" s="33" t="s">
        <v>1165</v>
      </c>
      <c r="H236" s="571">
        <v>410</v>
      </c>
      <c r="I236" s="113" t="s">
        <v>44</v>
      </c>
      <c r="J236" s="549">
        <v>2</v>
      </c>
      <c r="K236" s="549">
        <v>0</v>
      </c>
      <c r="L236" s="549">
        <v>2</v>
      </c>
      <c r="M236" s="504"/>
      <c r="N236" s="504"/>
      <c r="O236" s="214"/>
      <c r="P236" s="214"/>
      <c r="Q236" s="214"/>
      <c r="R236" s="214"/>
      <c r="S236" s="214"/>
      <c r="T236" s="214"/>
      <c r="U236" s="448" t="s">
        <v>908</v>
      </c>
      <c r="V236" s="77"/>
      <c r="W236" s="77"/>
    </row>
    <row r="237" spans="1:23" ht="36" x14ac:dyDescent="0.35">
      <c r="A237" s="7" t="s">
        <v>884</v>
      </c>
      <c r="B237" s="6">
        <v>2020</v>
      </c>
      <c r="C237" s="33"/>
      <c r="D237" s="75"/>
      <c r="E237" s="39" t="s">
        <v>910</v>
      </c>
      <c r="F237" s="169" t="s">
        <v>923</v>
      </c>
      <c r="G237" s="33" t="s">
        <v>1165</v>
      </c>
      <c r="H237" s="573"/>
      <c r="I237" s="113" t="s">
        <v>44</v>
      </c>
      <c r="J237" s="549"/>
      <c r="K237" s="549"/>
      <c r="L237" s="549"/>
      <c r="M237" s="504"/>
      <c r="N237" s="504"/>
      <c r="O237" s="214"/>
      <c r="P237" s="214"/>
      <c r="Q237" s="214"/>
      <c r="R237" s="214"/>
      <c r="S237" s="214"/>
      <c r="T237" s="214"/>
      <c r="U237" s="453" t="s">
        <v>911</v>
      </c>
      <c r="V237" s="77"/>
      <c r="W237" s="77"/>
    </row>
    <row r="238" spans="1:23" ht="36" x14ac:dyDescent="0.35">
      <c r="A238" s="7" t="s">
        <v>884</v>
      </c>
      <c r="B238" s="6">
        <v>2020</v>
      </c>
      <c r="C238" s="33"/>
      <c r="D238" s="75"/>
      <c r="E238" s="44" t="s">
        <v>912</v>
      </c>
      <c r="F238" s="169" t="s">
        <v>924</v>
      </c>
      <c r="G238" s="33" t="s">
        <v>1165</v>
      </c>
      <c r="H238" s="150">
        <v>1000</v>
      </c>
      <c r="I238" s="30" t="s">
        <v>1027</v>
      </c>
      <c r="J238" s="249">
        <v>49</v>
      </c>
      <c r="K238" s="249">
        <v>40</v>
      </c>
      <c r="L238" s="249">
        <v>9</v>
      </c>
      <c r="M238" s="504"/>
      <c r="N238" s="504"/>
      <c r="O238" s="214"/>
      <c r="P238" s="214"/>
      <c r="Q238" s="214"/>
      <c r="R238" s="214"/>
      <c r="S238" s="214"/>
      <c r="T238" s="214"/>
      <c r="U238" s="453" t="s">
        <v>911</v>
      </c>
      <c r="V238" s="77"/>
      <c r="W238" s="77"/>
    </row>
    <row r="239" spans="1:23" ht="36" x14ac:dyDescent="0.35">
      <c r="A239" s="7" t="s">
        <v>884</v>
      </c>
      <c r="B239" s="6">
        <v>2020</v>
      </c>
      <c r="C239" s="33"/>
      <c r="D239" s="75"/>
      <c r="E239" s="44" t="s">
        <v>913</v>
      </c>
      <c r="F239" s="569" t="s">
        <v>925</v>
      </c>
      <c r="G239" s="33" t="s">
        <v>1165</v>
      </c>
      <c r="H239" s="571">
        <v>400</v>
      </c>
      <c r="I239" s="552" t="s">
        <v>21</v>
      </c>
      <c r="J239" s="549" t="s">
        <v>914</v>
      </c>
      <c r="K239" s="549" t="s">
        <v>915</v>
      </c>
      <c r="L239" s="570">
        <v>2</v>
      </c>
      <c r="M239" s="504"/>
      <c r="N239" s="504"/>
      <c r="O239" s="214"/>
      <c r="P239" s="214"/>
      <c r="Q239" s="214"/>
      <c r="R239" s="214"/>
      <c r="S239" s="214"/>
      <c r="T239" s="214"/>
      <c r="U239" s="453" t="s">
        <v>911</v>
      </c>
      <c r="V239" s="77"/>
      <c r="W239" s="77"/>
    </row>
    <row r="240" spans="1:23" ht="48" x14ac:dyDescent="0.35">
      <c r="A240" s="7" t="s">
        <v>884</v>
      </c>
      <c r="B240" s="6">
        <v>2020</v>
      </c>
      <c r="C240" s="33"/>
      <c r="D240" s="75"/>
      <c r="E240" s="44" t="s">
        <v>916</v>
      </c>
      <c r="F240" s="569"/>
      <c r="G240" s="33" t="s">
        <v>1165</v>
      </c>
      <c r="H240" s="572"/>
      <c r="I240" s="553"/>
      <c r="J240" s="549"/>
      <c r="K240" s="549"/>
      <c r="L240" s="570"/>
      <c r="M240" s="504"/>
      <c r="N240" s="504"/>
      <c r="O240" s="214"/>
      <c r="P240" s="214"/>
      <c r="Q240" s="214"/>
      <c r="R240" s="214"/>
      <c r="S240" s="214"/>
      <c r="T240" s="214"/>
      <c r="U240" s="453" t="s">
        <v>917</v>
      </c>
      <c r="V240" s="77"/>
      <c r="W240" s="77"/>
    </row>
    <row r="241" spans="1:23" ht="39" customHeight="1" x14ac:dyDescent="0.35">
      <c r="A241" s="7" t="s">
        <v>884</v>
      </c>
      <c r="B241" s="6">
        <v>2020</v>
      </c>
      <c r="C241" s="33"/>
      <c r="D241" s="75"/>
      <c r="E241" s="44" t="s">
        <v>918</v>
      </c>
      <c r="F241" s="569"/>
      <c r="G241" s="33" t="s">
        <v>1165</v>
      </c>
      <c r="H241" s="572"/>
      <c r="I241" s="553"/>
      <c r="J241" s="549"/>
      <c r="K241" s="549"/>
      <c r="L241" s="570"/>
      <c r="M241" s="504"/>
      <c r="N241" s="504"/>
      <c r="O241" s="214"/>
      <c r="P241" s="214"/>
      <c r="Q241" s="214"/>
      <c r="R241" s="214"/>
      <c r="S241" s="214"/>
      <c r="T241" s="214"/>
      <c r="U241" s="453" t="s">
        <v>917</v>
      </c>
      <c r="V241" s="77"/>
      <c r="W241" s="77"/>
    </row>
    <row r="242" spans="1:23" ht="39" customHeight="1" x14ac:dyDescent="0.35">
      <c r="A242" s="7" t="s">
        <v>884</v>
      </c>
      <c r="B242" s="6">
        <v>2020</v>
      </c>
      <c r="C242" s="33"/>
      <c r="D242" s="75"/>
      <c r="E242" s="44" t="s">
        <v>919</v>
      </c>
      <c r="F242" s="569"/>
      <c r="G242" s="33" t="s">
        <v>1165</v>
      </c>
      <c r="H242" s="573"/>
      <c r="I242" s="554"/>
      <c r="J242" s="549"/>
      <c r="K242" s="549"/>
      <c r="L242" s="570"/>
      <c r="M242" s="504"/>
      <c r="N242" s="504"/>
      <c r="O242" s="214"/>
      <c r="P242" s="214"/>
      <c r="Q242" s="214"/>
      <c r="R242" s="214"/>
      <c r="S242" s="214"/>
      <c r="T242" s="214"/>
      <c r="U242" s="453" t="s">
        <v>917</v>
      </c>
      <c r="V242" s="77"/>
      <c r="W242" s="77"/>
    </row>
    <row r="243" spans="1:23" ht="25.5" customHeight="1" x14ac:dyDescent="0.35">
      <c r="A243" s="7" t="s">
        <v>993</v>
      </c>
      <c r="B243" s="6">
        <v>2020</v>
      </c>
      <c r="C243" s="33"/>
      <c r="D243" s="75"/>
      <c r="E243" s="141" t="s">
        <v>1212</v>
      </c>
      <c r="F243" s="18">
        <v>1430</v>
      </c>
      <c r="G243" s="276" t="s">
        <v>1230</v>
      </c>
      <c r="H243" s="267">
        <v>270</v>
      </c>
      <c r="I243" s="142" t="s">
        <v>44</v>
      </c>
      <c r="J243" s="215" t="s">
        <v>1222</v>
      </c>
      <c r="K243" s="215"/>
      <c r="L243" s="215"/>
      <c r="M243" s="216" t="s">
        <v>794</v>
      </c>
      <c r="N243" s="217" t="s">
        <v>1224</v>
      </c>
      <c r="O243" s="218"/>
      <c r="P243" s="219"/>
      <c r="Q243" s="214"/>
      <c r="R243" s="214"/>
      <c r="S243" s="214"/>
      <c r="T243" s="214"/>
      <c r="U243" s="148" t="s">
        <v>1226</v>
      </c>
      <c r="V243" s="77"/>
      <c r="W243" s="77"/>
    </row>
    <row r="244" spans="1:23" ht="20.25" customHeight="1" x14ac:dyDescent="0.35">
      <c r="A244" s="7" t="s">
        <v>993</v>
      </c>
      <c r="B244" s="6">
        <v>2020</v>
      </c>
      <c r="C244" s="33"/>
      <c r="D244" s="75"/>
      <c r="E244" s="143" t="s">
        <v>1213</v>
      </c>
      <c r="F244" s="283" t="s">
        <v>1220</v>
      </c>
      <c r="G244" s="276" t="s">
        <v>1231</v>
      </c>
      <c r="H244" s="268">
        <v>3230</v>
      </c>
      <c r="I244" s="142" t="s">
        <v>44</v>
      </c>
      <c r="J244" s="250">
        <v>43</v>
      </c>
      <c r="K244" s="251">
        <v>0</v>
      </c>
      <c r="L244" s="250">
        <v>43</v>
      </c>
      <c r="M244" s="252">
        <v>58</v>
      </c>
      <c r="N244" s="253">
        <v>101</v>
      </c>
      <c r="O244" s="253">
        <v>158.97</v>
      </c>
      <c r="P244" s="253">
        <f>147.67+11</f>
        <v>158.66999999999999</v>
      </c>
      <c r="Q244" s="214"/>
      <c r="R244" s="214"/>
      <c r="S244" s="214"/>
      <c r="T244" s="214"/>
      <c r="U244" s="454" t="s">
        <v>1227</v>
      </c>
      <c r="V244" s="77"/>
      <c r="W244" s="77"/>
    </row>
    <row r="245" spans="1:23" ht="20.25" customHeight="1" x14ac:dyDescent="0.35">
      <c r="A245" s="7" t="s">
        <v>993</v>
      </c>
      <c r="B245" s="6">
        <v>2020</v>
      </c>
      <c r="C245" s="33"/>
      <c r="D245" s="75"/>
      <c r="E245" s="144" t="s">
        <v>1214</v>
      </c>
      <c r="F245" s="490" t="s">
        <v>1221</v>
      </c>
      <c r="G245" s="493" t="s">
        <v>1232</v>
      </c>
      <c r="H245" s="268">
        <v>2200</v>
      </c>
      <c r="I245" s="145" t="s">
        <v>318</v>
      </c>
      <c r="J245" s="250">
        <v>34</v>
      </c>
      <c r="K245" s="251">
        <v>15</v>
      </c>
      <c r="L245" s="250">
        <v>19</v>
      </c>
      <c r="M245" s="252">
        <v>77</v>
      </c>
      <c r="N245" s="250">
        <v>111</v>
      </c>
      <c r="O245" s="250">
        <v>97.67</v>
      </c>
      <c r="P245" s="250">
        <v>97.67</v>
      </c>
      <c r="Q245" s="214"/>
      <c r="R245" s="214"/>
      <c r="S245" s="214"/>
      <c r="T245" s="214"/>
      <c r="U245" s="496" t="s">
        <v>1228</v>
      </c>
      <c r="V245" s="77"/>
      <c r="W245" s="77"/>
    </row>
    <row r="246" spans="1:23" ht="20.25" customHeight="1" x14ac:dyDescent="0.35">
      <c r="A246" s="7" t="s">
        <v>993</v>
      </c>
      <c r="B246" s="6">
        <v>2020</v>
      </c>
      <c r="C246" s="33"/>
      <c r="D246" s="75"/>
      <c r="E246" s="146" t="s">
        <v>1215</v>
      </c>
      <c r="F246" s="491"/>
      <c r="G246" s="494"/>
      <c r="H246" s="254">
        <v>660</v>
      </c>
      <c r="I246" s="142" t="s">
        <v>44</v>
      </c>
      <c r="J246" s="254" t="s">
        <v>1223</v>
      </c>
      <c r="K246" s="255" t="s">
        <v>22</v>
      </c>
      <c r="L246" s="255" t="s">
        <v>22</v>
      </c>
      <c r="M246" s="252">
        <v>18</v>
      </c>
      <c r="N246" s="250">
        <v>26</v>
      </c>
      <c r="O246" s="250">
        <v>32</v>
      </c>
      <c r="P246" s="250">
        <v>32</v>
      </c>
      <c r="Q246" s="214"/>
      <c r="R246" s="214"/>
      <c r="S246" s="214"/>
      <c r="T246" s="214"/>
      <c r="U246" s="496"/>
      <c r="V246" s="77"/>
      <c r="W246" s="77"/>
    </row>
    <row r="247" spans="1:23" ht="20.25" customHeight="1" x14ac:dyDescent="0.35">
      <c r="A247" s="7" t="s">
        <v>993</v>
      </c>
      <c r="B247" s="6">
        <v>2020</v>
      </c>
      <c r="C247" s="33"/>
      <c r="D247" s="75"/>
      <c r="E247" s="146" t="s">
        <v>1216</v>
      </c>
      <c r="F247" s="491"/>
      <c r="G247" s="494"/>
      <c r="H247" s="254">
        <v>310</v>
      </c>
      <c r="I247" s="142" t="s">
        <v>44</v>
      </c>
      <c r="J247" s="254" t="s">
        <v>22</v>
      </c>
      <c r="K247" s="255">
        <v>0</v>
      </c>
      <c r="L247" s="255" t="s">
        <v>22</v>
      </c>
      <c r="M247" s="252">
        <v>52</v>
      </c>
      <c r="N247" s="250">
        <v>55</v>
      </c>
      <c r="O247" s="250">
        <v>52</v>
      </c>
      <c r="P247" s="250">
        <v>52</v>
      </c>
      <c r="Q247" s="214"/>
      <c r="R247" s="214"/>
      <c r="S247" s="214"/>
      <c r="T247" s="214"/>
      <c r="U247" s="496"/>
      <c r="V247" s="77"/>
      <c r="W247" s="77"/>
    </row>
    <row r="248" spans="1:23" ht="20.25" customHeight="1" x14ac:dyDescent="0.35">
      <c r="A248" s="7" t="s">
        <v>993</v>
      </c>
      <c r="B248" s="6">
        <v>2020</v>
      </c>
      <c r="C248" s="33"/>
      <c r="D248" s="75"/>
      <c r="E248" s="147" t="s">
        <v>1217</v>
      </c>
      <c r="F248" s="491"/>
      <c r="G248" s="494"/>
      <c r="H248" s="269">
        <v>550</v>
      </c>
      <c r="I248" s="145" t="s">
        <v>318</v>
      </c>
      <c r="J248" s="254">
        <v>11</v>
      </c>
      <c r="K248" s="255" t="s">
        <v>1223</v>
      </c>
      <c r="L248" s="255" t="s">
        <v>1223</v>
      </c>
      <c r="M248" s="252">
        <v>19</v>
      </c>
      <c r="N248" s="250">
        <v>30</v>
      </c>
      <c r="O248" s="250">
        <v>13.67</v>
      </c>
      <c r="P248" s="250">
        <v>13.67</v>
      </c>
      <c r="Q248" s="214"/>
      <c r="R248" s="214"/>
      <c r="S248" s="214"/>
      <c r="T248" s="214"/>
      <c r="U248" s="496"/>
      <c r="V248" s="77"/>
      <c r="W248" s="77"/>
    </row>
    <row r="249" spans="1:23" ht="20.25" customHeight="1" x14ac:dyDescent="0.35">
      <c r="A249" s="7" t="s">
        <v>993</v>
      </c>
      <c r="B249" s="6">
        <v>2020</v>
      </c>
      <c r="C249" s="33"/>
      <c r="D249" s="75"/>
      <c r="E249" s="147" t="s">
        <v>1218</v>
      </c>
      <c r="F249" s="492"/>
      <c r="G249" s="495"/>
      <c r="H249" s="269">
        <v>680</v>
      </c>
      <c r="I249" s="145" t="s">
        <v>318</v>
      </c>
      <c r="J249" s="255">
        <v>13</v>
      </c>
      <c r="K249" s="254" t="s">
        <v>1223</v>
      </c>
      <c r="L249" s="255" t="s">
        <v>1223</v>
      </c>
      <c r="M249" s="251">
        <v>-13</v>
      </c>
      <c r="N249" s="256" t="s">
        <v>1225</v>
      </c>
      <c r="O249" s="257"/>
      <c r="P249" s="258"/>
      <c r="Q249" s="214"/>
      <c r="R249" s="214"/>
      <c r="S249" s="214"/>
      <c r="T249" s="214"/>
      <c r="U249" s="496"/>
      <c r="V249" s="77"/>
      <c r="W249" s="77"/>
    </row>
    <row r="250" spans="1:23" ht="39" customHeight="1" x14ac:dyDescent="0.35">
      <c r="A250" s="7" t="s">
        <v>993</v>
      </c>
      <c r="B250" s="6">
        <v>2020</v>
      </c>
      <c r="C250" s="33"/>
      <c r="D250" s="75"/>
      <c r="E250" s="143" t="s">
        <v>1219</v>
      </c>
      <c r="F250" s="18">
        <v>3255</v>
      </c>
      <c r="G250" s="277" t="s">
        <v>1233</v>
      </c>
      <c r="H250" s="270">
        <v>750</v>
      </c>
      <c r="I250" s="30" t="s">
        <v>21</v>
      </c>
      <c r="J250" s="250">
        <v>25</v>
      </c>
      <c r="K250" s="251">
        <v>11</v>
      </c>
      <c r="L250" s="250">
        <v>13.56</v>
      </c>
      <c r="M250" s="250">
        <v>-25</v>
      </c>
      <c r="N250" s="250">
        <v>27</v>
      </c>
      <c r="O250" s="250">
        <v>21.87</v>
      </c>
      <c r="P250" s="250">
        <v>21.87</v>
      </c>
      <c r="Q250" s="214"/>
      <c r="R250" s="214"/>
      <c r="S250" s="214"/>
      <c r="T250" s="214"/>
      <c r="U250" s="149" t="s">
        <v>1229</v>
      </c>
      <c r="V250" s="77"/>
      <c r="W250" s="77"/>
    </row>
    <row r="251" spans="1:23" s="81" customFormat="1" ht="39" customHeight="1" x14ac:dyDescent="0.3">
      <c r="A251" s="19" t="s">
        <v>105</v>
      </c>
      <c r="B251" s="6">
        <v>2022</v>
      </c>
      <c r="C251" s="19"/>
      <c r="D251" s="66"/>
      <c r="E251" s="91" t="s">
        <v>931</v>
      </c>
      <c r="F251" s="96" t="s">
        <v>930</v>
      </c>
      <c r="G251" s="137" t="s">
        <v>1151</v>
      </c>
      <c r="H251" s="150">
        <v>9000</v>
      </c>
      <c r="I251" s="139" t="s">
        <v>21</v>
      </c>
      <c r="J251" s="150">
        <v>600</v>
      </c>
      <c r="K251" s="150">
        <v>180</v>
      </c>
      <c r="L251" s="150">
        <v>420</v>
      </c>
      <c r="M251" s="150">
        <v>-350</v>
      </c>
      <c r="N251" s="150">
        <v>210</v>
      </c>
      <c r="O251" s="150">
        <v>279</v>
      </c>
      <c r="P251" s="150">
        <v>279</v>
      </c>
      <c r="Q251" s="220"/>
      <c r="R251" s="220"/>
      <c r="S251" s="220"/>
      <c r="T251" s="220"/>
      <c r="U251" s="412" t="s">
        <v>929</v>
      </c>
    </row>
    <row r="252" spans="1:23" s="15" customFormat="1" ht="14.5" customHeight="1" x14ac:dyDescent="0.3">
      <c r="A252" s="19" t="s">
        <v>105</v>
      </c>
      <c r="B252" s="6">
        <v>2022</v>
      </c>
      <c r="C252" s="33"/>
      <c r="D252" s="33"/>
      <c r="E252" s="44" t="s">
        <v>962</v>
      </c>
      <c r="F252" s="75" t="s">
        <v>973</v>
      </c>
      <c r="G252" s="33" t="s">
        <v>1178</v>
      </c>
      <c r="H252" s="150">
        <v>500</v>
      </c>
      <c r="I252" s="139" t="s">
        <v>21</v>
      </c>
      <c r="J252" s="185">
        <v>20</v>
      </c>
      <c r="K252" s="189">
        <v>5</v>
      </c>
      <c r="L252" s="189">
        <v>15</v>
      </c>
      <c r="M252" s="487">
        <v>15</v>
      </c>
      <c r="N252" s="487">
        <v>140</v>
      </c>
      <c r="O252" s="487">
        <v>208</v>
      </c>
      <c r="P252" s="214"/>
      <c r="Q252" s="487">
        <v>75</v>
      </c>
      <c r="R252" s="487">
        <v>77</v>
      </c>
      <c r="S252" s="487">
        <v>54</v>
      </c>
      <c r="T252" s="487">
        <v>2</v>
      </c>
      <c r="U252" s="501" t="s">
        <v>972</v>
      </c>
    </row>
    <row r="253" spans="1:23" s="15" customFormat="1" ht="13" x14ac:dyDescent="0.3">
      <c r="A253" s="19" t="s">
        <v>105</v>
      </c>
      <c r="B253" s="6">
        <v>2022</v>
      </c>
      <c r="C253" s="33"/>
      <c r="D253" s="33"/>
      <c r="E253" s="44" t="s">
        <v>963</v>
      </c>
      <c r="F253" s="75" t="s">
        <v>974</v>
      </c>
      <c r="G253" s="33" t="s">
        <v>1178</v>
      </c>
      <c r="H253" s="150">
        <v>2000</v>
      </c>
      <c r="I253" s="139" t="s">
        <v>21</v>
      </c>
      <c r="J253" s="185">
        <v>95</v>
      </c>
      <c r="K253" s="189">
        <v>40</v>
      </c>
      <c r="L253" s="189">
        <v>55</v>
      </c>
      <c r="M253" s="487"/>
      <c r="N253" s="487"/>
      <c r="O253" s="487"/>
      <c r="P253" s="214"/>
      <c r="Q253" s="487"/>
      <c r="R253" s="487"/>
      <c r="S253" s="487"/>
      <c r="T253" s="487"/>
      <c r="U253" s="501"/>
    </row>
    <row r="254" spans="1:23" s="15" customFormat="1" ht="13" x14ac:dyDescent="0.3">
      <c r="A254" s="19" t="s">
        <v>105</v>
      </c>
      <c r="B254" s="6">
        <v>2022</v>
      </c>
      <c r="C254" s="33"/>
      <c r="D254" s="33"/>
      <c r="E254" s="44" t="s">
        <v>964</v>
      </c>
      <c r="F254" s="75" t="s">
        <v>975</v>
      </c>
      <c r="G254" s="33" t="s">
        <v>1178</v>
      </c>
      <c r="H254" s="150">
        <v>500</v>
      </c>
      <c r="I254" s="139" t="s">
        <v>21</v>
      </c>
      <c r="J254" s="185">
        <v>20</v>
      </c>
      <c r="K254" s="189">
        <v>10</v>
      </c>
      <c r="L254" s="189">
        <v>10</v>
      </c>
      <c r="M254" s="487"/>
      <c r="N254" s="487"/>
      <c r="O254" s="487"/>
      <c r="P254" s="214"/>
      <c r="Q254" s="487"/>
      <c r="R254" s="487"/>
      <c r="S254" s="487"/>
      <c r="T254" s="487"/>
      <c r="U254" s="501"/>
    </row>
    <row r="255" spans="1:23" s="15" customFormat="1" ht="48" x14ac:dyDescent="0.3">
      <c r="A255" s="19" t="s">
        <v>105</v>
      </c>
      <c r="B255" s="6">
        <v>2022</v>
      </c>
      <c r="C255" s="33"/>
      <c r="D255" s="33"/>
      <c r="E255" s="44" t="s">
        <v>965</v>
      </c>
      <c r="F255" s="75">
        <v>34120013</v>
      </c>
      <c r="G255" s="33" t="s">
        <v>1151</v>
      </c>
      <c r="H255" s="150">
        <v>1800</v>
      </c>
      <c r="I255" s="139" t="s">
        <v>21</v>
      </c>
      <c r="J255" s="185">
        <v>110</v>
      </c>
      <c r="K255" s="150">
        <v>40</v>
      </c>
      <c r="L255" s="150">
        <v>70</v>
      </c>
      <c r="M255" s="150">
        <v>70</v>
      </c>
      <c r="N255" s="150">
        <v>180</v>
      </c>
      <c r="O255" s="150">
        <v>167</v>
      </c>
      <c r="P255" s="150">
        <v>167</v>
      </c>
      <c r="Q255" s="150"/>
      <c r="R255" s="150"/>
      <c r="S255" s="150"/>
      <c r="T255" s="214"/>
      <c r="U255" s="442" t="s">
        <v>971</v>
      </c>
    </row>
    <row r="256" spans="1:23" s="15" customFormat="1" ht="13" x14ac:dyDescent="0.3">
      <c r="A256" s="19" t="s">
        <v>105</v>
      </c>
      <c r="B256" s="6">
        <v>2022</v>
      </c>
      <c r="C256" s="33"/>
      <c r="D256" s="33"/>
      <c r="E256" s="44" t="s">
        <v>966</v>
      </c>
      <c r="F256" s="75" t="s">
        <v>976</v>
      </c>
      <c r="G256" s="33" t="s">
        <v>1151</v>
      </c>
      <c r="H256" s="150">
        <v>500</v>
      </c>
      <c r="I256" s="139" t="s">
        <v>21</v>
      </c>
      <c r="J256" s="150">
        <v>30</v>
      </c>
      <c r="K256" s="150">
        <v>10</v>
      </c>
      <c r="L256" s="150">
        <v>20</v>
      </c>
      <c r="M256" s="150" t="s">
        <v>969</v>
      </c>
      <c r="N256" s="150"/>
      <c r="O256" s="150"/>
      <c r="P256" s="150"/>
      <c r="Q256" s="150"/>
      <c r="R256" s="150"/>
      <c r="S256" s="150"/>
      <c r="T256" s="214"/>
      <c r="U256" s="124"/>
    </row>
    <row r="257" spans="1:21" s="15" customFormat="1" ht="84" x14ac:dyDescent="0.3">
      <c r="A257" s="19" t="s">
        <v>105</v>
      </c>
      <c r="B257" s="6">
        <v>2022</v>
      </c>
      <c r="C257" s="33"/>
      <c r="D257" s="33"/>
      <c r="E257" s="44" t="s">
        <v>967</v>
      </c>
      <c r="F257" s="75" t="s">
        <v>977</v>
      </c>
      <c r="G257" s="33" t="s">
        <v>1151</v>
      </c>
      <c r="H257" s="150">
        <v>800</v>
      </c>
      <c r="I257" s="140" t="s">
        <v>44</v>
      </c>
      <c r="J257" s="150">
        <v>20</v>
      </c>
      <c r="K257" s="150">
        <v>0</v>
      </c>
      <c r="L257" s="150">
        <v>20</v>
      </c>
      <c r="M257" s="150">
        <v>170</v>
      </c>
      <c r="N257" s="150">
        <v>290</v>
      </c>
      <c r="O257" s="150">
        <v>217</v>
      </c>
      <c r="P257" s="150">
        <v>217</v>
      </c>
      <c r="Q257" s="150"/>
      <c r="R257" s="150"/>
      <c r="S257" s="150"/>
      <c r="T257" s="214"/>
      <c r="U257" s="26" t="s">
        <v>970</v>
      </c>
    </row>
    <row r="258" spans="1:21" s="15" customFormat="1" ht="13" x14ac:dyDescent="0.3">
      <c r="A258" s="19" t="s">
        <v>105</v>
      </c>
      <c r="B258" s="6">
        <v>2022</v>
      </c>
      <c r="C258" s="33"/>
      <c r="D258" s="33"/>
      <c r="E258" s="44" t="s">
        <v>968</v>
      </c>
      <c r="F258" s="75" t="s">
        <v>978</v>
      </c>
      <c r="G258" s="33" t="s">
        <v>1152</v>
      </c>
      <c r="H258" s="150">
        <v>600</v>
      </c>
      <c r="I258" s="140" t="s">
        <v>44</v>
      </c>
      <c r="J258" s="150">
        <v>25</v>
      </c>
      <c r="K258" s="150">
        <v>0</v>
      </c>
      <c r="L258" s="150">
        <v>25</v>
      </c>
      <c r="M258" s="150" t="s">
        <v>969</v>
      </c>
      <c r="N258" s="150"/>
      <c r="O258" s="150"/>
      <c r="P258" s="150"/>
      <c r="Q258" s="150"/>
      <c r="R258" s="150"/>
      <c r="S258" s="150"/>
      <c r="T258" s="214"/>
      <c r="U258" s="124"/>
    </row>
    <row r="259" spans="1:21" s="15" customFormat="1" ht="74.5" customHeight="1" thickBot="1" x14ac:dyDescent="0.35">
      <c r="A259" s="7" t="s">
        <v>73</v>
      </c>
      <c r="B259" s="6">
        <v>2022</v>
      </c>
      <c r="C259" s="19" t="s">
        <v>959</v>
      </c>
      <c r="D259" s="33"/>
      <c r="E259" s="95" t="s">
        <v>958</v>
      </c>
      <c r="F259" s="75" t="s">
        <v>1114</v>
      </c>
      <c r="G259" s="33" t="s">
        <v>1165</v>
      </c>
      <c r="H259" s="150">
        <v>3083</v>
      </c>
      <c r="I259" s="139" t="s">
        <v>21</v>
      </c>
      <c r="J259" s="259">
        <f>K259+L259</f>
        <v>95</v>
      </c>
      <c r="K259" s="260">
        <v>75</v>
      </c>
      <c r="L259" s="260">
        <v>20</v>
      </c>
      <c r="M259" s="260">
        <f>N259-J259</f>
        <v>-85</v>
      </c>
      <c r="N259" s="260">
        <v>10</v>
      </c>
      <c r="O259" s="260">
        <v>10</v>
      </c>
      <c r="P259" s="260"/>
      <c r="Q259" s="260"/>
      <c r="R259" s="260"/>
      <c r="S259" s="260">
        <v>10</v>
      </c>
      <c r="T259" s="221"/>
      <c r="U259" s="421" t="s">
        <v>957</v>
      </c>
    </row>
    <row r="260" spans="1:21" s="15" customFormat="1" ht="19.149999999999999" customHeight="1" x14ac:dyDescent="0.3">
      <c r="A260" s="7" t="s">
        <v>73</v>
      </c>
      <c r="B260" s="6">
        <v>2022</v>
      </c>
      <c r="C260" s="19" t="s">
        <v>949</v>
      </c>
      <c r="D260" s="33"/>
      <c r="E260" s="91" t="s">
        <v>956</v>
      </c>
      <c r="F260" s="75" t="s">
        <v>1115</v>
      </c>
      <c r="G260" s="33" t="s">
        <v>1165</v>
      </c>
      <c r="H260" s="150">
        <v>12124</v>
      </c>
      <c r="I260" s="139" t="s">
        <v>21</v>
      </c>
      <c r="J260" s="92">
        <v>1720</v>
      </c>
      <c r="K260" s="97">
        <v>1310</v>
      </c>
      <c r="L260" s="82">
        <v>80</v>
      </c>
      <c r="M260" s="497">
        <f>N260-J260</f>
        <v>-1115</v>
      </c>
      <c r="N260" s="97">
        <f>P260+Q260+S260</f>
        <v>605</v>
      </c>
      <c r="O260" s="97"/>
      <c r="P260" s="83">
        <v>160</v>
      </c>
      <c r="Q260" s="83">
        <v>320</v>
      </c>
      <c r="R260" s="84"/>
      <c r="S260" s="497">
        <v>125</v>
      </c>
      <c r="T260" s="97"/>
      <c r="U260" s="500" t="s">
        <v>955</v>
      </c>
    </row>
    <row r="261" spans="1:21" s="15" customFormat="1" ht="33" customHeight="1" x14ac:dyDescent="0.3">
      <c r="A261" s="7" t="s">
        <v>73</v>
      </c>
      <c r="B261" s="6">
        <v>2022</v>
      </c>
      <c r="C261" s="19" t="s">
        <v>949</v>
      </c>
      <c r="D261" s="33"/>
      <c r="E261" s="91" t="s">
        <v>954</v>
      </c>
      <c r="F261" s="75" t="s">
        <v>1116</v>
      </c>
      <c r="G261" s="33" t="s">
        <v>1165</v>
      </c>
      <c r="H261" s="150">
        <v>2747</v>
      </c>
      <c r="I261" s="139" t="s">
        <v>21</v>
      </c>
      <c r="J261" s="93"/>
      <c r="K261" s="97">
        <v>235</v>
      </c>
      <c r="L261" s="85"/>
      <c r="M261" s="498"/>
      <c r="N261" s="97"/>
      <c r="O261" s="97"/>
      <c r="P261" s="86"/>
      <c r="Q261" s="86"/>
      <c r="R261" s="87"/>
      <c r="S261" s="498"/>
      <c r="T261" s="97"/>
      <c r="U261" s="500"/>
    </row>
    <row r="262" spans="1:21" s="15" customFormat="1" ht="27.65" customHeight="1" thickBot="1" x14ac:dyDescent="0.35">
      <c r="A262" s="7" t="s">
        <v>73</v>
      </c>
      <c r="B262" s="6">
        <v>2022</v>
      </c>
      <c r="C262" s="7" t="s">
        <v>949</v>
      </c>
      <c r="D262" s="33"/>
      <c r="E262" s="91" t="s">
        <v>953</v>
      </c>
      <c r="F262" s="75" t="s">
        <v>1117</v>
      </c>
      <c r="G262" s="33" t="s">
        <v>1153</v>
      </c>
      <c r="H262" s="150">
        <v>926</v>
      </c>
      <c r="I262" s="139" t="s">
        <v>21</v>
      </c>
      <c r="J262" s="94"/>
      <c r="K262" s="97">
        <v>95</v>
      </c>
      <c r="L262" s="88"/>
      <c r="M262" s="499"/>
      <c r="N262" s="97"/>
      <c r="O262" s="97"/>
      <c r="P262" s="89"/>
      <c r="Q262" s="89"/>
      <c r="R262" s="90"/>
      <c r="S262" s="499"/>
      <c r="T262" s="97"/>
      <c r="U262" s="500"/>
    </row>
    <row r="263" spans="1:21" s="15" customFormat="1" ht="13" x14ac:dyDescent="0.3">
      <c r="A263" s="7" t="s">
        <v>73</v>
      </c>
      <c r="B263" s="6">
        <v>2022</v>
      </c>
      <c r="C263" s="7" t="s">
        <v>949</v>
      </c>
      <c r="D263" s="33"/>
      <c r="E263" s="91" t="s">
        <v>979</v>
      </c>
      <c r="F263" s="75" t="s">
        <v>952</v>
      </c>
      <c r="G263" s="33" t="s">
        <v>960</v>
      </c>
      <c r="H263" s="150">
        <v>144</v>
      </c>
      <c r="I263" s="139" t="s">
        <v>21</v>
      </c>
      <c r="J263" s="261">
        <f t="shared" ref="J263:J271" si="1">K263+L263</f>
        <v>25</v>
      </c>
      <c r="K263" s="97">
        <v>25</v>
      </c>
      <c r="L263" s="97"/>
      <c r="M263" s="97">
        <f>N263-J263</f>
        <v>25</v>
      </c>
      <c r="N263" s="97">
        <f>P263+R263</f>
        <v>50</v>
      </c>
      <c r="O263" s="97"/>
      <c r="P263" s="97">
        <v>35</v>
      </c>
      <c r="Q263" s="97"/>
      <c r="R263" s="97">
        <f>105/7</f>
        <v>15</v>
      </c>
      <c r="S263" s="97"/>
      <c r="T263" s="97"/>
      <c r="U263" s="500"/>
    </row>
    <row r="264" spans="1:21" s="15" customFormat="1" ht="13" x14ac:dyDescent="0.3">
      <c r="A264" s="7" t="s">
        <v>73</v>
      </c>
      <c r="B264" s="6">
        <v>2022</v>
      </c>
      <c r="C264" s="7" t="s">
        <v>949</v>
      </c>
      <c r="D264" s="33"/>
      <c r="E264" s="91" t="s">
        <v>951</v>
      </c>
      <c r="F264" s="75" t="s">
        <v>950</v>
      </c>
      <c r="G264" s="33" t="s">
        <v>1165</v>
      </c>
      <c r="H264" s="150">
        <v>381</v>
      </c>
      <c r="I264" s="139" t="s">
        <v>21</v>
      </c>
      <c r="J264" s="261">
        <f t="shared" si="1"/>
        <v>50</v>
      </c>
      <c r="K264" s="97">
        <v>50</v>
      </c>
      <c r="L264" s="97"/>
      <c r="M264" s="97">
        <f>N264-J264</f>
        <v>-30</v>
      </c>
      <c r="N264" s="97">
        <f>P264+S264</f>
        <v>20</v>
      </c>
      <c r="O264" s="97"/>
      <c r="P264" s="97">
        <v>10</v>
      </c>
      <c r="Q264" s="97"/>
      <c r="R264" s="97"/>
      <c r="S264" s="97">
        <v>10</v>
      </c>
      <c r="T264" s="97"/>
      <c r="U264" s="500"/>
    </row>
    <row r="265" spans="1:21" s="15" customFormat="1" ht="27" customHeight="1" thickBot="1" x14ac:dyDescent="0.35">
      <c r="A265" s="7" t="s">
        <v>73</v>
      </c>
      <c r="B265" s="6">
        <v>2022</v>
      </c>
      <c r="C265" s="7" t="s">
        <v>949</v>
      </c>
      <c r="D265" s="33"/>
      <c r="E265" s="91" t="s">
        <v>948</v>
      </c>
      <c r="F265" s="75" t="s">
        <v>1118</v>
      </c>
      <c r="G265" s="33" t="s">
        <v>1165</v>
      </c>
      <c r="H265" s="150">
        <v>804</v>
      </c>
      <c r="I265" s="139" t="s">
        <v>21</v>
      </c>
      <c r="J265" s="261">
        <f t="shared" si="1"/>
        <v>105</v>
      </c>
      <c r="K265" s="97">
        <f>700/7</f>
        <v>100</v>
      </c>
      <c r="L265" s="97">
        <v>5</v>
      </c>
      <c r="M265" s="97">
        <f>N265-J265</f>
        <v>-90</v>
      </c>
      <c r="N265" s="97">
        <f>S265</f>
        <v>15</v>
      </c>
      <c r="O265" s="97"/>
      <c r="P265" s="97"/>
      <c r="Q265" s="97"/>
      <c r="R265" s="97"/>
      <c r="S265" s="97">
        <v>15</v>
      </c>
      <c r="T265" s="97"/>
      <c r="U265" s="500"/>
    </row>
    <row r="266" spans="1:21" s="15" customFormat="1" ht="24.65" customHeight="1" x14ac:dyDescent="0.3">
      <c r="A266" s="7" t="s">
        <v>73</v>
      </c>
      <c r="B266" s="6">
        <v>2022</v>
      </c>
      <c r="C266" s="7" t="s">
        <v>942</v>
      </c>
      <c r="D266" s="33"/>
      <c r="E266" s="91" t="s">
        <v>947</v>
      </c>
      <c r="F266" s="75" t="s">
        <v>946</v>
      </c>
      <c r="G266" s="33" t="s">
        <v>1165</v>
      </c>
      <c r="H266" s="150">
        <v>1461</v>
      </c>
      <c r="I266" s="111" t="s">
        <v>21</v>
      </c>
      <c r="J266" s="261">
        <f t="shared" si="1"/>
        <v>95</v>
      </c>
      <c r="K266" s="97">
        <v>80</v>
      </c>
      <c r="L266" s="97">
        <v>15</v>
      </c>
      <c r="M266" s="497">
        <f>N266-SUM(J266:J269)</f>
        <v>-130</v>
      </c>
      <c r="N266" s="82">
        <f>P266+R266+S266</f>
        <v>360</v>
      </c>
      <c r="O266" s="97"/>
      <c r="P266" s="82">
        <v>320</v>
      </c>
      <c r="Q266" s="97"/>
      <c r="R266" s="82">
        <v>30</v>
      </c>
      <c r="S266" s="497">
        <f>70/7</f>
        <v>10</v>
      </c>
      <c r="T266" s="97"/>
      <c r="U266" s="500" t="s">
        <v>945</v>
      </c>
    </row>
    <row r="267" spans="1:21" s="15" customFormat="1" ht="20.5" customHeight="1" x14ac:dyDescent="0.3">
      <c r="A267" s="7" t="s">
        <v>73</v>
      </c>
      <c r="B267" s="6">
        <v>2022</v>
      </c>
      <c r="C267" s="7" t="s">
        <v>942</v>
      </c>
      <c r="D267" s="33"/>
      <c r="E267" s="91" t="s">
        <v>944</v>
      </c>
      <c r="F267" s="75" t="s">
        <v>1119</v>
      </c>
      <c r="G267" s="33" t="s">
        <v>1165</v>
      </c>
      <c r="H267" s="150">
        <v>363</v>
      </c>
      <c r="I267" s="111" t="s">
        <v>21</v>
      </c>
      <c r="J267" s="261">
        <f t="shared" si="1"/>
        <v>25</v>
      </c>
      <c r="K267" s="97">
        <f>140/7</f>
        <v>20</v>
      </c>
      <c r="L267" s="97">
        <v>5</v>
      </c>
      <c r="M267" s="498"/>
      <c r="N267" s="85"/>
      <c r="O267" s="97"/>
      <c r="P267" s="85"/>
      <c r="Q267" s="97"/>
      <c r="R267" s="85"/>
      <c r="S267" s="498"/>
      <c r="T267" s="97"/>
      <c r="U267" s="500"/>
    </row>
    <row r="268" spans="1:21" s="15" customFormat="1" ht="19.899999999999999" customHeight="1" x14ac:dyDescent="0.3">
      <c r="A268" s="7" t="s">
        <v>73</v>
      </c>
      <c r="B268" s="6">
        <v>2022</v>
      </c>
      <c r="C268" s="7" t="s">
        <v>942</v>
      </c>
      <c r="D268" s="33"/>
      <c r="E268" s="91" t="s">
        <v>943</v>
      </c>
      <c r="F268" s="75" t="s">
        <v>1120</v>
      </c>
      <c r="G268" s="33" t="s">
        <v>1153</v>
      </c>
      <c r="H268" s="150">
        <v>3076</v>
      </c>
      <c r="I268" s="111" t="s">
        <v>21</v>
      </c>
      <c r="J268" s="261">
        <f t="shared" si="1"/>
        <v>190</v>
      </c>
      <c r="K268" s="97">
        <f>1120/7</f>
        <v>160</v>
      </c>
      <c r="L268" s="97">
        <v>30</v>
      </c>
      <c r="M268" s="498"/>
      <c r="N268" s="85"/>
      <c r="O268" s="97"/>
      <c r="P268" s="85"/>
      <c r="Q268" s="97"/>
      <c r="R268" s="85"/>
      <c r="S268" s="498"/>
      <c r="T268" s="97"/>
      <c r="U268" s="500"/>
    </row>
    <row r="269" spans="1:21" s="15" customFormat="1" ht="12.5" thickBot="1" x14ac:dyDescent="0.35">
      <c r="A269" s="7" t="s">
        <v>73</v>
      </c>
      <c r="B269" s="6">
        <v>2022</v>
      </c>
      <c r="C269" s="7" t="s">
        <v>942</v>
      </c>
      <c r="D269" s="33"/>
      <c r="E269" s="91" t="s">
        <v>941</v>
      </c>
      <c r="F269" s="75" t="s">
        <v>940</v>
      </c>
      <c r="G269" s="33" t="s">
        <v>1153</v>
      </c>
      <c r="H269" s="150">
        <v>2740</v>
      </c>
      <c r="I269" s="111" t="s">
        <v>21</v>
      </c>
      <c r="J269" s="261">
        <f t="shared" si="1"/>
        <v>180</v>
      </c>
      <c r="K269" s="97">
        <v>150</v>
      </c>
      <c r="L269" s="97">
        <v>30</v>
      </c>
      <c r="M269" s="499"/>
      <c r="N269" s="88"/>
      <c r="O269" s="97"/>
      <c r="P269" s="88"/>
      <c r="Q269" s="97"/>
      <c r="R269" s="88"/>
      <c r="S269" s="499"/>
      <c r="T269" s="97"/>
      <c r="U269" s="500"/>
    </row>
    <row r="270" spans="1:21" s="15" customFormat="1" ht="48.65" customHeight="1" x14ac:dyDescent="0.3">
      <c r="A270" s="7" t="s">
        <v>73</v>
      </c>
      <c r="B270" s="6">
        <v>2022</v>
      </c>
      <c r="C270" s="7" t="s">
        <v>934</v>
      </c>
      <c r="D270" s="33"/>
      <c r="E270" s="95" t="s">
        <v>939</v>
      </c>
      <c r="F270" s="75" t="s">
        <v>938</v>
      </c>
      <c r="G270" s="33" t="s">
        <v>1165</v>
      </c>
      <c r="H270" s="150">
        <v>1198</v>
      </c>
      <c r="I270" s="111" t="s">
        <v>21</v>
      </c>
      <c r="J270" s="261">
        <f t="shared" si="1"/>
        <v>55</v>
      </c>
      <c r="K270" s="97">
        <v>45</v>
      </c>
      <c r="L270" s="97">
        <v>10</v>
      </c>
      <c r="M270" s="97"/>
      <c r="N270" s="262" t="s">
        <v>937</v>
      </c>
      <c r="O270" s="97"/>
      <c r="P270" s="97"/>
      <c r="Q270" s="97"/>
      <c r="R270" s="97"/>
      <c r="S270" s="97"/>
      <c r="T270" s="97"/>
      <c r="U270" s="500" t="s">
        <v>936</v>
      </c>
    </row>
    <row r="271" spans="1:21" s="15" customFormat="1" ht="27" customHeight="1" thickBot="1" x14ac:dyDescent="0.35">
      <c r="A271" s="7" t="s">
        <v>73</v>
      </c>
      <c r="B271" s="6">
        <v>2022</v>
      </c>
      <c r="C271" s="7" t="s">
        <v>934</v>
      </c>
      <c r="D271" s="33"/>
      <c r="E271" s="91" t="s">
        <v>935</v>
      </c>
      <c r="F271" s="75" t="s">
        <v>1121</v>
      </c>
      <c r="G271" s="33" t="s">
        <v>1153</v>
      </c>
      <c r="H271" s="150">
        <v>1802</v>
      </c>
      <c r="I271" s="111" t="s">
        <v>21</v>
      </c>
      <c r="J271" s="261">
        <f t="shared" si="1"/>
        <v>70</v>
      </c>
      <c r="K271" s="97">
        <v>60</v>
      </c>
      <c r="L271" s="97">
        <v>10</v>
      </c>
      <c r="M271" s="97"/>
      <c r="N271" s="263"/>
      <c r="O271" s="97"/>
      <c r="P271" s="97"/>
      <c r="Q271" s="97"/>
      <c r="R271" s="97"/>
      <c r="S271" s="97"/>
      <c r="T271" s="97"/>
      <c r="U271" s="500"/>
    </row>
    <row r="272" spans="1:21" s="15" customFormat="1" ht="19.5" customHeight="1" x14ac:dyDescent="0.3">
      <c r="A272" s="7" t="s">
        <v>73</v>
      </c>
      <c r="B272" s="6">
        <v>2022</v>
      </c>
      <c r="C272" s="7" t="s">
        <v>934</v>
      </c>
      <c r="D272" s="33"/>
      <c r="E272" s="91" t="s">
        <v>933</v>
      </c>
      <c r="F272" s="75" t="s">
        <v>932</v>
      </c>
      <c r="G272" s="33" t="s">
        <v>1165</v>
      </c>
      <c r="H272" s="150">
        <v>64</v>
      </c>
      <c r="I272" s="111" t="s">
        <v>21</v>
      </c>
      <c r="J272" s="98" t="s">
        <v>711</v>
      </c>
      <c r="K272" s="99" t="s">
        <v>711</v>
      </c>
      <c r="L272" s="99" t="s">
        <v>711</v>
      </c>
      <c r="M272" s="100" t="s">
        <v>711</v>
      </c>
      <c r="N272" s="101"/>
      <c r="O272" s="101"/>
      <c r="P272" s="101"/>
      <c r="Q272" s="101"/>
      <c r="R272" s="101"/>
      <c r="S272" s="101"/>
      <c r="T272" s="101"/>
      <c r="U272" s="124"/>
    </row>
    <row r="273" spans="1:21" s="80" customFormat="1" ht="36" x14ac:dyDescent="0.3">
      <c r="A273" s="19" t="s">
        <v>9</v>
      </c>
      <c r="B273" s="6">
        <v>2022</v>
      </c>
      <c r="C273" s="19" t="s">
        <v>1237</v>
      </c>
      <c r="D273" s="66"/>
      <c r="E273" s="39" t="s">
        <v>1238</v>
      </c>
      <c r="F273" s="96" t="s">
        <v>1239</v>
      </c>
      <c r="G273" s="7" t="s">
        <v>1172</v>
      </c>
      <c r="H273" s="150">
        <v>290</v>
      </c>
      <c r="I273" s="113" t="s">
        <v>44</v>
      </c>
      <c r="J273" s="176">
        <v>8</v>
      </c>
      <c r="K273" s="176">
        <v>0</v>
      </c>
      <c r="L273" s="176">
        <v>8</v>
      </c>
      <c r="M273" s="110">
        <v>5</v>
      </c>
      <c r="N273" s="110">
        <v>13</v>
      </c>
      <c r="O273" s="110">
        <v>20.450000000000003</v>
      </c>
      <c r="P273" s="138"/>
      <c r="Q273" s="138"/>
      <c r="R273" s="138">
        <v>10.450000000000001</v>
      </c>
      <c r="S273" s="138">
        <v>10</v>
      </c>
      <c r="T273" s="138"/>
      <c r="U273" s="442" t="s">
        <v>1240</v>
      </c>
    </row>
    <row r="274" spans="1:21" ht="24" x14ac:dyDescent="0.35">
      <c r="A274" s="19" t="s">
        <v>9</v>
      </c>
      <c r="B274" s="6">
        <v>2022</v>
      </c>
      <c r="C274" s="19" t="s">
        <v>1237</v>
      </c>
      <c r="D274" s="66"/>
      <c r="E274" s="39" t="s">
        <v>1241</v>
      </c>
      <c r="F274" s="96" t="s">
        <v>1242</v>
      </c>
      <c r="G274" s="33" t="s">
        <v>1243</v>
      </c>
      <c r="H274" s="150">
        <v>370</v>
      </c>
      <c r="I274" s="113" t="s">
        <v>44</v>
      </c>
      <c r="J274" s="176">
        <v>14</v>
      </c>
      <c r="K274" s="176">
        <v>0</v>
      </c>
      <c r="L274" s="176">
        <v>14</v>
      </c>
      <c r="M274" s="110">
        <v>12</v>
      </c>
      <c r="N274" s="110">
        <v>26</v>
      </c>
      <c r="O274" s="110">
        <v>20</v>
      </c>
      <c r="P274" s="138">
        <v>11</v>
      </c>
      <c r="Q274" s="138"/>
      <c r="R274" s="138">
        <v>9</v>
      </c>
      <c r="S274" s="138"/>
      <c r="T274" s="138"/>
      <c r="U274" s="442" t="s">
        <v>1244</v>
      </c>
    </row>
    <row r="275" spans="1:21" ht="24.5" x14ac:dyDescent="0.35">
      <c r="A275" s="19" t="s">
        <v>9</v>
      </c>
      <c r="B275" s="6">
        <v>2022</v>
      </c>
      <c r="C275" s="19" t="s">
        <v>1237</v>
      </c>
      <c r="D275" s="66"/>
      <c r="E275" s="39" t="s">
        <v>1245</v>
      </c>
      <c r="F275" s="96">
        <v>8341</v>
      </c>
      <c r="G275" s="33" t="s">
        <v>1147</v>
      </c>
      <c r="H275" s="150">
        <v>1235</v>
      </c>
      <c r="I275" s="6" t="s">
        <v>16</v>
      </c>
      <c r="J275" s="176">
        <v>31</v>
      </c>
      <c r="K275" s="176">
        <v>10</v>
      </c>
      <c r="L275" s="176">
        <v>21</v>
      </c>
      <c r="M275" s="110">
        <v>-10</v>
      </c>
      <c r="N275" s="110">
        <v>21</v>
      </c>
      <c r="O275" s="110">
        <v>25</v>
      </c>
      <c r="P275" s="138">
        <v>25</v>
      </c>
      <c r="Q275" s="138"/>
      <c r="R275" s="138"/>
      <c r="S275" s="138"/>
      <c r="T275" s="138"/>
      <c r="U275" s="412" t="s">
        <v>1246</v>
      </c>
    </row>
    <row r="276" spans="1:21" ht="24.5" x14ac:dyDescent="0.35">
      <c r="A276" s="19" t="s">
        <v>9</v>
      </c>
      <c r="B276" s="6">
        <v>2022</v>
      </c>
      <c r="C276" s="19" t="s">
        <v>1237</v>
      </c>
      <c r="D276" s="66"/>
      <c r="E276" s="39" t="s">
        <v>1247</v>
      </c>
      <c r="F276" s="96">
        <v>8332</v>
      </c>
      <c r="G276" s="33" t="s">
        <v>1039</v>
      </c>
      <c r="H276" s="150">
        <v>240</v>
      </c>
      <c r="I276" s="113" t="s">
        <v>44</v>
      </c>
      <c r="J276" s="176">
        <v>9</v>
      </c>
      <c r="K276" s="176">
        <v>0</v>
      </c>
      <c r="L276" s="176">
        <v>9</v>
      </c>
      <c r="M276" s="110">
        <v>-1</v>
      </c>
      <c r="N276" s="110">
        <v>8</v>
      </c>
      <c r="O276" s="110">
        <v>16.8</v>
      </c>
      <c r="P276" s="138">
        <v>16.8</v>
      </c>
      <c r="Q276" s="138"/>
      <c r="R276" s="138"/>
      <c r="S276" s="138"/>
      <c r="T276" s="138"/>
      <c r="U276" s="412" t="s">
        <v>1248</v>
      </c>
    </row>
    <row r="277" spans="1:21" x14ac:dyDescent="0.35">
      <c r="A277" s="19" t="s">
        <v>9</v>
      </c>
      <c r="B277" s="6">
        <v>2022</v>
      </c>
      <c r="C277" s="19" t="s">
        <v>1237</v>
      </c>
      <c r="D277" s="66"/>
      <c r="E277" s="39" t="s">
        <v>1249</v>
      </c>
      <c r="F277" s="96" t="s">
        <v>1250</v>
      </c>
      <c r="G277" s="33" t="s">
        <v>1147</v>
      </c>
      <c r="H277" s="150">
        <v>1700</v>
      </c>
      <c r="I277" s="6" t="s">
        <v>16</v>
      </c>
      <c r="J277" s="176">
        <v>39.5</v>
      </c>
      <c r="K277" s="176">
        <v>13.5</v>
      </c>
      <c r="L277" s="176">
        <v>26</v>
      </c>
      <c r="M277" s="110">
        <v>-27.5</v>
      </c>
      <c r="N277" s="110">
        <v>12</v>
      </c>
      <c r="O277" s="110">
        <v>33</v>
      </c>
      <c r="P277" s="138">
        <v>33</v>
      </c>
      <c r="Q277" s="138"/>
      <c r="R277" s="138"/>
      <c r="S277" s="138"/>
      <c r="T277" s="138"/>
      <c r="U277" s="412" t="s">
        <v>1251</v>
      </c>
    </row>
    <row r="278" spans="1:21" x14ac:dyDescent="0.35">
      <c r="A278" s="19" t="s">
        <v>9</v>
      </c>
      <c r="B278" s="6">
        <v>2022</v>
      </c>
      <c r="C278" s="19" t="s">
        <v>1252</v>
      </c>
      <c r="D278" s="66"/>
      <c r="E278" s="39" t="s">
        <v>1253</v>
      </c>
      <c r="F278" s="96" t="s">
        <v>1254</v>
      </c>
      <c r="G278" s="33" t="s">
        <v>1172</v>
      </c>
      <c r="H278" s="150">
        <v>300</v>
      </c>
      <c r="I278" s="113" t="s">
        <v>44</v>
      </c>
      <c r="J278" s="176">
        <v>4.5</v>
      </c>
      <c r="K278" s="176"/>
      <c r="L278" s="176">
        <v>4.5</v>
      </c>
      <c r="M278" s="110">
        <v>2.5</v>
      </c>
      <c r="N278" s="110">
        <v>7</v>
      </c>
      <c r="O278" s="110">
        <v>17.100000000000001</v>
      </c>
      <c r="P278" s="138"/>
      <c r="Q278" s="138">
        <v>6.4</v>
      </c>
      <c r="R278" s="138">
        <v>7.8000000000000007</v>
      </c>
      <c r="S278" s="138">
        <v>2.9000000000000004</v>
      </c>
      <c r="T278" s="138"/>
      <c r="U278" s="442" t="s">
        <v>1255</v>
      </c>
    </row>
    <row r="279" spans="1:21" ht="24.5" x14ac:dyDescent="0.35">
      <c r="A279" s="19" t="s">
        <v>9</v>
      </c>
      <c r="B279" s="6">
        <v>2022</v>
      </c>
      <c r="C279" s="19" t="s">
        <v>1256</v>
      </c>
      <c r="D279" s="66"/>
      <c r="E279" s="39" t="s">
        <v>1257</v>
      </c>
      <c r="F279" s="96" t="s">
        <v>1258</v>
      </c>
      <c r="G279" s="33" t="s">
        <v>1160</v>
      </c>
      <c r="H279" s="150">
        <v>1455</v>
      </c>
      <c r="I279" s="6" t="s">
        <v>16</v>
      </c>
      <c r="J279" s="176">
        <v>55</v>
      </c>
      <c r="K279" s="176">
        <v>22</v>
      </c>
      <c r="L279" s="176">
        <v>33</v>
      </c>
      <c r="M279" s="110">
        <v>-42</v>
      </c>
      <c r="N279" s="110">
        <v>13</v>
      </c>
      <c r="O279" s="110">
        <v>17.649999999999999</v>
      </c>
      <c r="P279" s="138"/>
      <c r="Q279" s="138">
        <v>16</v>
      </c>
      <c r="R279" s="138"/>
      <c r="S279" s="138">
        <v>1.6500000000000001</v>
      </c>
      <c r="T279" s="138"/>
      <c r="U279" s="412" t="s">
        <v>1259</v>
      </c>
    </row>
    <row r="280" spans="1:21" ht="24.5" x14ac:dyDescent="0.35">
      <c r="A280" s="19" t="s">
        <v>9</v>
      </c>
      <c r="B280" s="6">
        <v>2022</v>
      </c>
      <c r="C280" s="19" t="s">
        <v>1260</v>
      </c>
      <c r="D280" s="66"/>
      <c r="E280" s="39" t="s">
        <v>1261</v>
      </c>
      <c r="F280" s="96" t="s">
        <v>1262</v>
      </c>
      <c r="G280" s="33" t="s">
        <v>1160</v>
      </c>
      <c r="H280" s="150">
        <v>435</v>
      </c>
      <c r="I280" s="111" t="s">
        <v>21</v>
      </c>
      <c r="J280" s="176">
        <v>13.5</v>
      </c>
      <c r="K280" s="176">
        <v>8</v>
      </c>
      <c r="L280" s="176">
        <v>5.5</v>
      </c>
      <c r="M280" s="110">
        <v>-11.5</v>
      </c>
      <c r="N280" s="110">
        <v>2</v>
      </c>
      <c r="O280" s="110">
        <v>11.200000000000001</v>
      </c>
      <c r="P280" s="138"/>
      <c r="Q280" s="138">
        <v>11.200000000000001</v>
      </c>
      <c r="R280" s="138"/>
      <c r="S280" s="138"/>
      <c r="T280" s="138"/>
      <c r="U280" s="412" t="s">
        <v>1263</v>
      </c>
    </row>
    <row r="281" spans="1:21" ht="48" x14ac:dyDescent="0.35">
      <c r="A281" s="19" t="s">
        <v>9</v>
      </c>
      <c r="B281" s="6">
        <v>2022</v>
      </c>
      <c r="C281" s="19" t="s">
        <v>1264</v>
      </c>
      <c r="D281" s="66"/>
      <c r="E281" s="39" t="s">
        <v>1265</v>
      </c>
      <c r="F281" s="96" t="s">
        <v>1266</v>
      </c>
      <c r="G281" s="33" t="s">
        <v>1267</v>
      </c>
      <c r="H281" s="150">
        <v>440</v>
      </c>
      <c r="I281" s="111" t="s">
        <v>21</v>
      </c>
      <c r="J281" s="176">
        <v>12.5</v>
      </c>
      <c r="K281" s="176">
        <v>8.5</v>
      </c>
      <c r="L281" s="176">
        <v>4</v>
      </c>
      <c r="M281" s="110">
        <v>5</v>
      </c>
      <c r="N281" s="110">
        <v>17.5</v>
      </c>
      <c r="O281" s="110">
        <v>33.6</v>
      </c>
      <c r="P281" s="138">
        <v>8</v>
      </c>
      <c r="Q281" s="138">
        <v>7.2</v>
      </c>
      <c r="R281" s="138">
        <v>1</v>
      </c>
      <c r="S281" s="138">
        <v>16.400000000000002</v>
      </c>
      <c r="T281" s="138">
        <v>1</v>
      </c>
      <c r="U281" s="26" t="s">
        <v>1268</v>
      </c>
    </row>
    <row r="282" spans="1:21" ht="24.5" x14ac:dyDescent="0.35">
      <c r="A282" s="19" t="s">
        <v>9</v>
      </c>
      <c r="B282" s="6">
        <v>2022</v>
      </c>
      <c r="C282" s="19" t="s">
        <v>1260</v>
      </c>
      <c r="D282" s="66"/>
      <c r="E282" s="39" t="s">
        <v>1269</v>
      </c>
      <c r="F282" s="96" t="s">
        <v>1270</v>
      </c>
      <c r="G282" s="33" t="s">
        <v>1267</v>
      </c>
      <c r="H282" s="150">
        <v>200</v>
      </c>
      <c r="I282" s="111" t="s">
        <v>21</v>
      </c>
      <c r="J282" s="176">
        <v>6</v>
      </c>
      <c r="K282" s="176">
        <v>4</v>
      </c>
      <c r="L282" s="176">
        <v>2</v>
      </c>
      <c r="M282" s="110">
        <v>0</v>
      </c>
      <c r="N282" s="110">
        <v>6</v>
      </c>
      <c r="O282" s="110">
        <v>4.72</v>
      </c>
      <c r="P282" s="110"/>
      <c r="Q282" s="110">
        <v>1</v>
      </c>
      <c r="R282" s="110"/>
      <c r="S282" s="110">
        <v>3.7199999999999998</v>
      </c>
      <c r="T282" s="110"/>
      <c r="U282" s="412" t="s">
        <v>1271</v>
      </c>
    </row>
    <row r="283" spans="1:21" ht="24.5" x14ac:dyDescent="0.35">
      <c r="A283" s="19" t="s">
        <v>9</v>
      </c>
      <c r="B283" s="6">
        <v>2022</v>
      </c>
      <c r="C283" s="19" t="s">
        <v>1272</v>
      </c>
      <c r="D283" s="66"/>
      <c r="E283" s="39" t="s">
        <v>1273</v>
      </c>
      <c r="F283" s="96" t="s">
        <v>1274</v>
      </c>
      <c r="G283" s="33" t="s">
        <v>1267</v>
      </c>
      <c r="H283" s="150">
        <v>55</v>
      </c>
      <c r="I283" s="111" t="s">
        <v>21</v>
      </c>
      <c r="J283" s="176">
        <v>5.5</v>
      </c>
      <c r="K283" s="176">
        <v>3.5</v>
      </c>
      <c r="L283" s="176">
        <v>2</v>
      </c>
      <c r="M283" s="110">
        <v>-4.5</v>
      </c>
      <c r="N283" s="110">
        <v>1</v>
      </c>
      <c r="O283" s="110">
        <v>3.52</v>
      </c>
      <c r="P283" s="110"/>
      <c r="Q283" s="110">
        <v>0.8</v>
      </c>
      <c r="R283" s="110">
        <v>2.04</v>
      </c>
      <c r="S283" s="110">
        <v>0.68</v>
      </c>
      <c r="T283" s="110"/>
      <c r="U283" s="412" t="s">
        <v>1275</v>
      </c>
    </row>
    <row r="284" spans="1:21" ht="24.5" x14ac:dyDescent="0.35">
      <c r="A284" s="19" t="s">
        <v>9</v>
      </c>
      <c r="B284" s="6">
        <v>2022</v>
      </c>
      <c r="C284" s="19" t="s">
        <v>1252</v>
      </c>
      <c r="D284" s="66"/>
      <c r="E284" s="39" t="s">
        <v>1276</v>
      </c>
      <c r="F284" s="96" t="s">
        <v>1277</v>
      </c>
      <c r="G284" s="33" t="s">
        <v>1278</v>
      </c>
      <c r="H284" s="150">
        <v>1310</v>
      </c>
      <c r="I284" s="6" t="s">
        <v>16</v>
      </c>
      <c r="J284" s="176">
        <v>67.5</v>
      </c>
      <c r="K284" s="176">
        <v>19</v>
      </c>
      <c r="L284" s="176">
        <v>48.5</v>
      </c>
      <c r="M284" s="110">
        <v>-43.5</v>
      </c>
      <c r="N284" s="110">
        <v>24</v>
      </c>
      <c r="O284" s="110">
        <v>14.999999999999998</v>
      </c>
      <c r="P284" s="110">
        <v>14.999999999999998</v>
      </c>
      <c r="Q284" s="110"/>
      <c r="R284" s="110"/>
      <c r="S284" s="110"/>
      <c r="T284" s="110"/>
      <c r="U284" s="412" t="s">
        <v>1279</v>
      </c>
    </row>
    <row r="285" spans="1:21" x14ac:dyDescent="0.35">
      <c r="A285" s="19" t="s">
        <v>9</v>
      </c>
      <c r="B285" s="6">
        <v>2022</v>
      </c>
      <c r="C285" s="19" t="s">
        <v>1260</v>
      </c>
      <c r="D285" s="66"/>
      <c r="E285" s="39" t="s">
        <v>1280</v>
      </c>
      <c r="F285" s="96" t="s">
        <v>1281</v>
      </c>
      <c r="G285" s="33" t="s">
        <v>1278</v>
      </c>
      <c r="H285" s="150">
        <v>1340</v>
      </c>
      <c r="I285" s="111" t="s">
        <v>21</v>
      </c>
      <c r="J285" s="176">
        <v>48</v>
      </c>
      <c r="K285" s="176">
        <v>26</v>
      </c>
      <c r="L285" s="176">
        <v>22</v>
      </c>
      <c r="M285" s="110">
        <v>-27</v>
      </c>
      <c r="N285" s="110">
        <v>21</v>
      </c>
      <c r="O285" s="110">
        <v>21.3</v>
      </c>
      <c r="P285" s="110">
        <v>21.3</v>
      </c>
      <c r="Q285" s="110"/>
      <c r="R285" s="110"/>
      <c r="S285" s="110"/>
      <c r="T285" s="110"/>
      <c r="U285" s="412" t="s">
        <v>1282</v>
      </c>
    </row>
    <row r="286" spans="1:21" x14ac:dyDescent="0.35">
      <c r="A286" s="19" t="s">
        <v>9</v>
      </c>
      <c r="B286" s="6">
        <v>2022</v>
      </c>
      <c r="C286" s="19" t="s">
        <v>1283</v>
      </c>
      <c r="D286" s="66"/>
      <c r="E286" s="39" t="s">
        <v>1284</v>
      </c>
      <c r="F286" s="96">
        <v>7522</v>
      </c>
      <c r="G286" s="33" t="s">
        <v>1285</v>
      </c>
      <c r="H286" s="150">
        <v>2680</v>
      </c>
      <c r="I286" s="113" t="s">
        <v>44</v>
      </c>
      <c r="J286" s="176">
        <v>55</v>
      </c>
      <c r="K286" s="176"/>
      <c r="L286" s="176">
        <v>55</v>
      </c>
      <c r="M286" s="110">
        <v>-3</v>
      </c>
      <c r="N286" s="110">
        <v>52</v>
      </c>
      <c r="O286" s="110">
        <v>68.8</v>
      </c>
      <c r="P286" s="110">
        <v>68.8</v>
      </c>
      <c r="Q286" s="110"/>
      <c r="R286" s="110"/>
      <c r="S286" s="110"/>
      <c r="T286" s="110"/>
      <c r="U286" s="442" t="s">
        <v>1286</v>
      </c>
    </row>
    <row r="287" spans="1:21" ht="24" x14ac:dyDescent="0.35">
      <c r="A287" s="19" t="s">
        <v>9</v>
      </c>
      <c r="B287" s="6">
        <v>2022</v>
      </c>
      <c r="C287" s="19" t="s">
        <v>1283</v>
      </c>
      <c r="D287" s="66"/>
      <c r="E287" s="39" t="s">
        <v>1287</v>
      </c>
      <c r="F287" s="96" t="s">
        <v>1288</v>
      </c>
      <c r="G287" s="33" t="s">
        <v>1285</v>
      </c>
      <c r="H287" s="150">
        <v>820</v>
      </c>
      <c r="I287" s="113" t="s">
        <v>44</v>
      </c>
      <c r="J287" s="176">
        <v>18</v>
      </c>
      <c r="K287" s="176"/>
      <c r="L287" s="176">
        <v>18</v>
      </c>
      <c r="M287" s="110">
        <v>24</v>
      </c>
      <c r="N287" s="110">
        <v>42</v>
      </c>
      <c r="O287" s="110">
        <v>38.080000000000005</v>
      </c>
      <c r="P287" s="110">
        <v>38.080000000000005</v>
      </c>
      <c r="Q287" s="110"/>
      <c r="R287" s="110"/>
      <c r="S287" s="110"/>
      <c r="T287" s="110"/>
      <c r="U287" s="26" t="s">
        <v>1289</v>
      </c>
    </row>
    <row r="288" spans="1:21" ht="24.5" x14ac:dyDescent="0.35">
      <c r="A288" s="19" t="s">
        <v>9</v>
      </c>
      <c r="B288" s="6">
        <v>2022</v>
      </c>
      <c r="C288" s="19" t="s">
        <v>1252</v>
      </c>
      <c r="D288" s="66"/>
      <c r="E288" s="39" t="s">
        <v>1290</v>
      </c>
      <c r="F288" s="96" t="s">
        <v>1291</v>
      </c>
      <c r="G288" s="33" t="s">
        <v>1292</v>
      </c>
      <c r="H288" s="150">
        <v>9845</v>
      </c>
      <c r="I288" s="113" t="s">
        <v>44</v>
      </c>
      <c r="J288" s="176">
        <v>210</v>
      </c>
      <c r="K288" s="176"/>
      <c r="L288" s="176">
        <v>210</v>
      </c>
      <c r="M288" s="110">
        <v>-93</v>
      </c>
      <c r="N288" s="110">
        <v>117</v>
      </c>
      <c r="O288" s="110">
        <v>97</v>
      </c>
      <c r="P288" s="110">
        <v>97</v>
      </c>
      <c r="Q288" s="110"/>
      <c r="R288" s="110"/>
      <c r="S288" s="110"/>
      <c r="T288" s="110"/>
      <c r="U288" s="412" t="s">
        <v>1293</v>
      </c>
    </row>
    <row r="289" spans="1:21" ht="36" x14ac:dyDescent="0.35">
      <c r="A289" s="19" t="s">
        <v>9</v>
      </c>
      <c r="B289" s="6">
        <v>2022</v>
      </c>
      <c r="C289" s="19" t="s">
        <v>1294</v>
      </c>
      <c r="D289" s="66"/>
      <c r="E289" s="39" t="s">
        <v>1295</v>
      </c>
      <c r="F289" s="96" t="s">
        <v>1296</v>
      </c>
      <c r="G289" s="33" t="s">
        <v>1292</v>
      </c>
      <c r="H289" s="150">
        <v>1720</v>
      </c>
      <c r="I289" s="113" t="s">
        <v>44</v>
      </c>
      <c r="J289" s="176">
        <v>40</v>
      </c>
      <c r="K289" s="176"/>
      <c r="L289" s="176">
        <v>40</v>
      </c>
      <c r="M289" s="309">
        <v>-24</v>
      </c>
      <c r="N289" s="309">
        <v>16</v>
      </c>
      <c r="O289" s="110">
        <v>55</v>
      </c>
      <c r="P289" s="110">
        <v>55</v>
      </c>
      <c r="Q289" s="110"/>
      <c r="R289" s="110"/>
      <c r="S289" s="110"/>
      <c r="T289" s="110"/>
      <c r="U289" s="35" t="s">
        <v>1297</v>
      </c>
    </row>
    <row r="290" spans="1:21" ht="15" customHeight="1" x14ac:dyDescent="0.35">
      <c r="A290" s="151" t="s">
        <v>249</v>
      </c>
      <c r="B290" s="6">
        <v>2022</v>
      </c>
      <c r="C290" s="189"/>
      <c r="D290" s="189"/>
      <c r="E290" s="317" t="s">
        <v>1332</v>
      </c>
      <c r="F290" s="306" t="s">
        <v>1333</v>
      </c>
      <c r="G290" s="306" t="s">
        <v>1334</v>
      </c>
      <c r="H290" s="189">
        <v>670</v>
      </c>
      <c r="I290" s="150" t="s">
        <v>129</v>
      </c>
      <c r="J290" s="150">
        <v>20</v>
      </c>
      <c r="K290" s="150">
        <v>-7</v>
      </c>
      <c r="L290" s="310">
        <v>27</v>
      </c>
      <c r="M290" s="487">
        <v>-96</v>
      </c>
      <c r="N290" s="487">
        <v>232</v>
      </c>
      <c r="O290" s="487">
        <v>338</v>
      </c>
      <c r="P290" s="487">
        <v>273</v>
      </c>
      <c r="Q290" s="487"/>
      <c r="R290" s="487">
        <v>34</v>
      </c>
      <c r="S290" s="487">
        <v>27</v>
      </c>
      <c r="T290" s="487">
        <v>4</v>
      </c>
      <c r="U290" s="489" t="s">
        <v>1335</v>
      </c>
    </row>
    <row r="291" spans="1:21" x14ac:dyDescent="0.35">
      <c r="A291" s="151" t="s">
        <v>249</v>
      </c>
      <c r="B291" s="6">
        <v>2022</v>
      </c>
      <c r="C291" s="189"/>
      <c r="D291" s="189"/>
      <c r="E291" s="317" t="s">
        <v>1336</v>
      </c>
      <c r="F291" s="306" t="s">
        <v>1337</v>
      </c>
      <c r="G291" s="307" t="s">
        <v>1338</v>
      </c>
      <c r="H291" s="189">
        <v>400</v>
      </c>
      <c r="I291" s="150" t="s">
        <v>16</v>
      </c>
      <c r="J291" s="150">
        <v>22</v>
      </c>
      <c r="K291" s="150">
        <v>4</v>
      </c>
      <c r="L291" s="310">
        <v>18</v>
      </c>
      <c r="M291" s="487"/>
      <c r="N291" s="487"/>
      <c r="O291" s="487"/>
      <c r="P291" s="487"/>
      <c r="Q291" s="487"/>
      <c r="R291" s="487"/>
      <c r="S291" s="487"/>
      <c r="T291" s="487"/>
      <c r="U291" s="489"/>
    </row>
    <row r="292" spans="1:21" x14ac:dyDescent="0.35">
      <c r="A292" s="151" t="s">
        <v>249</v>
      </c>
      <c r="B292" s="6">
        <v>2022</v>
      </c>
      <c r="C292" s="189"/>
      <c r="D292" s="189"/>
      <c r="E292" s="317" t="s">
        <v>1339</v>
      </c>
      <c r="F292" s="306" t="s">
        <v>1340</v>
      </c>
      <c r="G292" s="306" t="s">
        <v>1334</v>
      </c>
      <c r="H292" s="189">
        <v>2430</v>
      </c>
      <c r="I292" s="150" t="s">
        <v>129</v>
      </c>
      <c r="J292" s="150">
        <v>48</v>
      </c>
      <c r="K292" s="150">
        <v>-24</v>
      </c>
      <c r="L292" s="310">
        <v>72</v>
      </c>
      <c r="M292" s="487"/>
      <c r="N292" s="487"/>
      <c r="O292" s="487"/>
      <c r="P292" s="487"/>
      <c r="Q292" s="487"/>
      <c r="R292" s="487"/>
      <c r="S292" s="487"/>
      <c r="T292" s="487"/>
      <c r="U292" s="489"/>
    </row>
    <row r="293" spans="1:21" x14ac:dyDescent="0.35">
      <c r="A293" s="151" t="s">
        <v>249</v>
      </c>
      <c r="B293" s="6">
        <v>2022</v>
      </c>
      <c r="C293" s="189"/>
      <c r="D293" s="189"/>
      <c r="E293" s="317" t="s">
        <v>1341</v>
      </c>
      <c r="F293" s="306" t="s">
        <v>1342</v>
      </c>
      <c r="G293" s="306" t="s">
        <v>1334</v>
      </c>
      <c r="H293" s="189">
        <v>2170</v>
      </c>
      <c r="I293" s="150" t="s">
        <v>129</v>
      </c>
      <c r="J293" s="150">
        <v>47</v>
      </c>
      <c r="K293" s="150">
        <v>-22</v>
      </c>
      <c r="L293" s="310">
        <v>69</v>
      </c>
      <c r="M293" s="487"/>
      <c r="N293" s="487"/>
      <c r="O293" s="487"/>
      <c r="P293" s="487"/>
      <c r="Q293" s="487"/>
      <c r="R293" s="487"/>
      <c r="S293" s="487"/>
      <c r="T293" s="487"/>
      <c r="U293" s="489"/>
    </row>
    <row r="294" spans="1:21" ht="48" x14ac:dyDescent="0.35">
      <c r="A294" s="151" t="s">
        <v>249</v>
      </c>
      <c r="B294" s="6">
        <v>2022</v>
      </c>
      <c r="C294" s="189"/>
      <c r="D294" s="189"/>
      <c r="E294" s="317" t="s">
        <v>1343</v>
      </c>
      <c r="F294" s="196">
        <v>2250</v>
      </c>
      <c r="G294" s="306" t="s">
        <v>1344</v>
      </c>
      <c r="H294" s="189">
        <v>440</v>
      </c>
      <c r="I294" s="150" t="s">
        <v>16</v>
      </c>
      <c r="J294" s="150">
        <v>15</v>
      </c>
      <c r="K294" s="150">
        <v>5</v>
      </c>
      <c r="L294" s="150">
        <v>10</v>
      </c>
      <c r="M294" s="150">
        <v>-1</v>
      </c>
      <c r="N294" s="150">
        <v>16</v>
      </c>
      <c r="O294" s="150">
        <v>47</v>
      </c>
      <c r="P294" s="150"/>
      <c r="Q294" s="150"/>
      <c r="R294" s="150"/>
      <c r="S294" s="150">
        <v>47</v>
      </c>
      <c r="T294" s="150"/>
      <c r="U294" s="422" t="s">
        <v>1345</v>
      </c>
    </row>
    <row r="295" spans="1:21" ht="15" customHeight="1" x14ac:dyDescent="0.35">
      <c r="A295" s="151" t="s">
        <v>249</v>
      </c>
      <c r="B295" s="6">
        <v>2022</v>
      </c>
      <c r="C295" s="189"/>
      <c r="D295" s="189"/>
      <c r="E295" s="317" t="s">
        <v>1346</v>
      </c>
      <c r="F295" s="196" t="s">
        <v>1347</v>
      </c>
      <c r="G295" s="306" t="s">
        <v>1348</v>
      </c>
      <c r="H295" s="189">
        <v>360</v>
      </c>
      <c r="I295" s="150" t="s">
        <v>16</v>
      </c>
      <c r="J295" s="150">
        <v>8</v>
      </c>
      <c r="K295" s="150">
        <v>4</v>
      </c>
      <c r="L295" s="150">
        <v>4</v>
      </c>
      <c r="M295" s="150">
        <v>-13</v>
      </c>
      <c r="N295" s="150">
        <v>21</v>
      </c>
      <c r="O295" s="150">
        <v>22</v>
      </c>
      <c r="P295" s="150">
        <v>22</v>
      </c>
      <c r="Q295" s="150"/>
      <c r="R295" s="150"/>
      <c r="S295" s="150"/>
      <c r="T295" s="150"/>
      <c r="U295" s="443" t="s">
        <v>1349</v>
      </c>
    </row>
    <row r="296" spans="1:21" ht="15" customHeight="1" x14ac:dyDescent="0.35">
      <c r="A296" s="151" t="s">
        <v>249</v>
      </c>
      <c r="B296" s="6">
        <v>2022</v>
      </c>
      <c r="C296" s="189"/>
      <c r="D296" s="189"/>
      <c r="E296" s="317" t="s">
        <v>1350</v>
      </c>
      <c r="F296" s="306">
        <v>6221</v>
      </c>
      <c r="G296" s="306" t="s">
        <v>1334</v>
      </c>
      <c r="H296" s="189">
        <v>50</v>
      </c>
      <c r="I296" s="150" t="s">
        <v>1351</v>
      </c>
      <c r="J296" s="150">
        <v>1</v>
      </c>
      <c r="K296" s="150">
        <v>0</v>
      </c>
      <c r="L296" s="150">
        <v>1</v>
      </c>
      <c r="M296" s="150">
        <v>-9</v>
      </c>
      <c r="N296" s="150">
        <v>10</v>
      </c>
      <c r="O296" s="150">
        <v>15</v>
      </c>
      <c r="P296" s="150">
        <v>5</v>
      </c>
      <c r="Q296" s="150"/>
      <c r="R296" s="150">
        <v>3</v>
      </c>
      <c r="S296" s="150">
        <v>7</v>
      </c>
      <c r="T296" s="150"/>
      <c r="U296" s="443" t="s">
        <v>1352</v>
      </c>
    </row>
    <row r="297" spans="1:21" x14ac:dyDescent="0.35">
      <c r="A297" s="151" t="s">
        <v>249</v>
      </c>
      <c r="B297" s="6">
        <v>2022</v>
      </c>
      <c r="C297" s="189"/>
      <c r="D297" s="189"/>
      <c r="E297" s="317" t="s">
        <v>1353</v>
      </c>
      <c r="F297" s="306" t="s">
        <v>1354</v>
      </c>
      <c r="G297" s="306" t="s">
        <v>1348</v>
      </c>
      <c r="H297" s="189">
        <v>320</v>
      </c>
      <c r="I297" s="150" t="s">
        <v>129</v>
      </c>
      <c r="J297" s="150">
        <v>10</v>
      </c>
      <c r="K297" s="150">
        <v>-3</v>
      </c>
      <c r="L297" s="150">
        <v>13</v>
      </c>
      <c r="M297" s="150"/>
      <c r="N297" s="150"/>
      <c r="O297" s="150"/>
      <c r="P297" s="150"/>
      <c r="Q297" s="150"/>
      <c r="R297" s="150"/>
      <c r="S297" s="150"/>
      <c r="T297" s="150"/>
      <c r="U297" s="315" t="s">
        <v>1355</v>
      </c>
    </row>
    <row r="298" spans="1:21" ht="15" customHeight="1" x14ac:dyDescent="0.35">
      <c r="A298" s="151" t="s">
        <v>249</v>
      </c>
      <c r="B298" s="6">
        <v>2022</v>
      </c>
      <c r="C298" s="189"/>
      <c r="D298" s="189"/>
      <c r="E298" s="317" t="s">
        <v>1356</v>
      </c>
      <c r="F298" s="306" t="s">
        <v>1357</v>
      </c>
      <c r="G298" s="306" t="s">
        <v>1334</v>
      </c>
      <c r="H298" s="189">
        <v>480</v>
      </c>
      <c r="I298" s="150" t="s">
        <v>16</v>
      </c>
      <c r="J298" s="150">
        <v>26</v>
      </c>
      <c r="K298" s="150">
        <v>5</v>
      </c>
      <c r="L298" s="150">
        <v>21</v>
      </c>
      <c r="M298" s="150">
        <v>17</v>
      </c>
      <c r="N298" s="150">
        <v>9</v>
      </c>
      <c r="O298" s="150">
        <v>4</v>
      </c>
      <c r="P298" s="150">
        <v>2</v>
      </c>
      <c r="Q298" s="150"/>
      <c r="R298" s="150">
        <v>1</v>
      </c>
      <c r="S298" s="150">
        <v>1</v>
      </c>
      <c r="T298" s="150"/>
      <c r="U298" s="422" t="s">
        <v>1358</v>
      </c>
    </row>
    <row r="299" spans="1:21" ht="36" x14ac:dyDescent="0.35">
      <c r="A299" s="151" t="s">
        <v>249</v>
      </c>
      <c r="B299" s="6">
        <v>2022</v>
      </c>
      <c r="C299" s="189"/>
      <c r="D299" s="189"/>
      <c r="E299" s="317" t="s">
        <v>1359</v>
      </c>
      <c r="F299" s="306" t="s">
        <v>1360</v>
      </c>
      <c r="G299" s="306" t="s">
        <v>1348</v>
      </c>
      <c r="H299" s="189">
        <v>690</v>
      </c>
      <c r="I299" s="150" t="s">
        <v>129</v>
      </c>
      <c r="J299" s="150">
        <v>11</v>
      </c>
      <c r="K299" s="150">
        <v>-7</v>
      </c>
      <c r="L299" s="150">
        <v>18</v>
      </c>
      <c r="M299" s="150">
        <v>-128</v>
      </c>
      <c r="N299" s="150">
        <v>139</v>
      </c>
      <c r="O299" s="150">
        <v>175</v>
      </c>
      <c r="P299" s="150">
        <v>175</v>
      </c>
      <c r="Q299" s="150"/>
      <c r="R299" s="150"/>
      <c r="S299" s="150"/>
      <c r="T299" s="150"/>
      <c r="U299" s="316" t="s">
        <v>1361</v>
      </c>
    </row>
    <row r="300" spans="1:21" ht="24" x14ac:dyDescent="0.35">
      <c r="A300" s="151" t="s">
        <v>249</v>
      </c>
      <c r="B300" s="6">
        <v>2022</v>
      </c>
      <c r="C300" s="189"/>
      <c r="D300" s="189"/>
      <c r="E300" s="317" t="s">
        <v>1362</v>
      </c>
      <c r="F300" s="306">
        <v>6123</v>
      </c>
      <c r="G300" s="306" t="s">
        <v>1348</v>
      </c>
      <c r="H300" s="189">
        <v>70</v>
      </c>
      <c r="I300" s="150" t="s">
        <v>44</v>
      </c>
      <c r="J300" s="150">
        <v>2</v>
      </c>
      <c r="K300" s="150">
        <v>0</v>
      </c>
      <c r="L300" s="150">
        <v>2</v>
      </c>
      <c r="M300" s="150">
        <v>-13</v>
      </c>
      <c r="N300" s="150">
        <v>15</v>
      </c>
      <c r="O300" s="150">
        <v>18</v>
      </c>
      <c r="P300" s="150">
        <v>18</v>
      </c>
      <c r="Q300" s="150"/>
      <c r="R300" s="150"/>
      <c r="S300" s="150"/>
      <c r="T300" s="150"/>
      <c r="U300" s="443" t="s">
        <v>1363</v>
      </c>
    </row>
    <row r="301" spans="1:21" ht="15" customHeight="1" x14ac:dyDescent="0.35">
      <c r="A301" s="151" t="s">
        <v>249</v>
      </c>
      <c r="B301" s="6">
        <v>2022</v>
      </c>
      <c r="C301" s="189"/>
      <c r="D301" s="189"/>
      <c r="E301" s="317" t="s">
        <v>1364</v>
      </c>
      <c r="F301" s="306" t="s">
        <v>1365</v>
      </c>
      <c r="G301" s="306" t="s">
        <v>1366</v>
      </c>
      <c r="H301" s="189">
        <v>440</v>
      </c>
      <c r="I301" s="150" t="s">
        <v>1351</v>
      </c>
      <c r="J301" s="150">
        <v>17</v>
      </c>
      <c r="K301" s="150">
        <v>0</v>
      </c>
      <c r="L301" s="150">
        <v>17</v>
      </c>
      <c r="M301" s="487">
        <v>1</v>
      </c>
      <c r="N301" s="487">
        <v>21</v>
      </c>
      <c r="O301" s="487">
        <v>57</v>
      </c>
      <c r="P301" s="487"/>
      <c r="Q301" s="487"/>
      <c r="R301" s="487">
        <v>38</v>
      </c>
      <c r="S301" s="487">
        <v>17</v>
      </c>
      <c r="T301" s="487">
        <v>2</v>
      </c>
      <c r="U301" s="488" t="s">
        <v>1367</v>
      </c>
    </row>
    <row r="302" spans="1:21" x14ac:dyDescent="0.35">
      <c r="A302" s="151" t="s">
        <v>249</v>
      </c>
      <c r="B302" s="6">
        <v>2022</v>
      </c>
      <c r="C302" s="189"/>
      <c r="D302" s="189"/>
      <c r="E302" s="317" t="s">
        <v>1368</v>
      </c>
      <c r="F302" s="306" t="s">
        <v>1369</v>
      </c>
      <c r="G302" s="306" t="s">
        <v>1366</v>
      </c>
      <c r="H302" s="189">
        <v>180</v>
      </c>
      <c r="I302" s="150" t="s">
        <v>1351</v>
      </c>
      <c r="J302" s="150">
        <v>5</v>
      </c>
      <c r="K302" s="150">
        <v>0</v>
      </c>
      <c r="L302" s="150">
        <v>5</v>
      </c>
      <c r="M302" s="487"/>
      <c r="N302" s="487"/>
      <c r="O302" s="487"/>
      <c r="P302" s="487"/>
      <c r="Q302" s="487"/>
      <c r="R302" s="487"/>
      <c r="S302" s="487"/>
      <c r="T302" s="487"/>
      <c r="U302" s="488"/>
    </row>
    <row r="303" spans="1:21" ht="15" customHeight="1" x14ac:dyDescent="0.35">
      <c r="A303" s="151" t="s">
        <v>249</v>
      </c>
      <c r="B303" s="6">
        <v>2022</v>
      </c>
      <c r="C303" s="189"/>
      <c r="D303" s="189"/>
      <c r="E303" s="317" t="s">
        <v>35</v>
      </c>
      <c r="F303" s="306">
        <v>1321</v>
      </c>
      <c r="G303" s="306" t="s">
        <v>1366</v>
      </c>
      <c r="H303" s="189">
        <v>190</v>
      </c>
      <c r="I303" s="150" t="s">
        <v>1351</v>
      </c>
      <c r="J303" s="150">
        <v>4</v>
      </c>
      <c r="K303" s="150">
        <v>0</v>
      </c>
      <c r="L303" s="150">
        <v>4</v>
      </c>
      <c r="M303" s="487">
        <v>11</v>
      </c>
      <c r="N303" s="487">
        <v>18</v>
      </c>
      <c r="O303" s="487">
        <v>18</v>
      </c>
      <c r="P303" s="487">
        <v>6</v>
      </c>
      <c r="Q303" s="487">
        <v>4</v>
      </c>
      <c r="R303" s="487">
        <v>4</v>
      </c>
      <c r="S303" s="487">
        <v>4</v>
      </c>
      <c r="T303" s="150"/>
      <c r="U303" s="488" t="s">
        <v>1370</v>
      </c>
    </row>
    <row r="304" spans="1:21" x14ac:dyDescent="0.35">
      <c r="A304" s="151" t="s">
        <v>249</v>
      </c>
      <c r="B304" s="6">
        <v>2022</v>
      </c>
      <c r="C304" s="189"/>
      <c r="D304" s="189"/>
      <c r="E304" s="317" t="s">
        <v>1371</v>
      </c>
      <c r="F304" s="306">
        <v>3122</v>
      </c>
      <c r="G304" s="306" t="s">
        <v>1334</v>
      </c>
      <c r="H304" s="189">
        <v>250</v>
      </c>
      <c r="I304" s="150" t="s">
        <v>1351</v>
      </c>
      <c r="J304" s="150">
        <v>7</v>
      </c>
      <c r="K304" s="150">
        <v>0</v>
      </c>
      <c r="L304" s="150">
        <v>7</v>
      </c>
      <c r="M304" s="487"/>
      <c r="N304" s="487"/>
      <c r="O304" s="487"/>
      <c r="P304" s="487"/>
      <c r="Q304" s="487"/>
      <c r="R304" s="487"/>
      <c r="S304" s="487"/>
      <c r="T304" s="150"/>
      <c r="U304" s="488"/>
    </row>
    <row r="305" spans="1:21" x14ac:dyDescent="0.35">
      <c r="A305" s="151" t="s">
        <v>249</v>
      </c>
      <c r="B305" s="6">
        <v>2022</v>
      </c>
      <c r="C305" s="189"/>
      <c r="D305" s="189"/>
      <c r="E305" s="317" t="s">
        <v>1372</v>
      </c>
      <c r="F305" s="306" t="s">
        <v>1373</v>
      </c>
      <c r="G305" s="306" t="s">
        <v>1366</v>
      </c>
      <c r="H305" s="189">
        <v>90</v>
      </c>
      <c r="I305" s="308" t="s">
        <v>21</v>
      </c>
      <c r="J305" s="150">
        <v>4</v>
      </c>
      <c r="K305" s="150">
        <v>2</v>
      </c>
      <c r="L305" s="150">
        <v>2</v>
      </c>
      <c r="M305" s="487"/>
      <c r="N305" s="487"/>
      <c r="O305" s="487"/>
      <c r="P305" s="487"/>
      <c r="Q305" s="487"/>
      <c r="R305" s="487"/>
      <c r="S305" s="487"/>
      <c r="T305" s="150"/>
      <c r="U305" s="488"/>
    </row>
    <row r="306" spans="1:21" x14ac:dyDescent="0.35">
      <c r="A306" s="151" t="s">
        <v>249</v>
      </c>
      <c r="B306" s="6">
        <v>2022</v>
      </c>
      <c r="C306" s="189"/>
      <c r="D306" s="189"/>
      <c r="E306" s="317" t="s">
        <v>1374</v>
      </c>
      <c r="F306" s="306" t="s">
        <v>1375</v>
      </c>
      <c r="G306" s="306" t="s">
        <v>1334</v>
      </c>
      <c r="H306" s="189">
        <v>110</v>
      </c>
      <c r="I306" s="308" t="s">
        <v>21</v>
      </c>
      <c r="J306" s="150">
        <v>4</v>
      </c>
      <c r="K306" s="150">
        <v>2</v>
      </c>
      <c r="L306" s="150">
        <v>2</v>
      </c>
      <c r="M306" s="487"/>
      <c r="N306" s="487"/>
      <c r="O306" s="487"/>
      <c r="P306" s="487"/>
      <c r="Q306" s="487"/>
      <c r="R306" s="487"/>
      <c r="S306" s="487"/>
      <c r="T306" s="150"/>
      <c r="U306" s="488"/>
    </row>
    <row r="307" spans="1:21" x14ac:dyDescent="0.35">
      <c r="A307" s="151" t="s">
        <v>249</v>
      </c>
      <c r="B307" s="6">
        <v>2022</v>
      </c>
      <c r="C307" s="189"/>
      <c r="D307" s="189"/>
      <c r="E307" s="317" t="s">
        <v>1376</v>
      </c>
      <c r="F307" s="306">
        <v>7233</v>
      </c>
      <c r="G307" s="306" t="s">
        <v>1348</v>
      </c>
      <c r="H307" s="189">
        <v>300</v>
      </c>
      <c r="I307" s="150" t="s">
        <v>129</v>
      </c>
      <c r="J307" s="150">
        <v>9</v>
      </c>
      <c r="K307" s="150">
        <v>-3</v>
      </c>
      <c r="L307" s="150">
        <v>12</v>
      </c>
      <c r="M307" s="487"/>
      <c r="N307" s="487"/>
      <c r="O307" s="487"/>
      <c r="P307" s="487"/>
      <c r="Q307" s="487"/>
      <c r="R307" s="487"/>
      <c r="S307" s="487"/>
      <c r="T307" s="150"/>
      <c r="U307" s="488"/>
    </row>
    <row r="308" spans="1:21" ht="84" x14ac:dyDescent="0.35">
      <c r="A308" s="151" t="s">
        <v>249</v>
      </c>
      <c r="B308" s="6">
        <v>2022</v>
      </c>
      <c r="C308" s="189"/>
      <c r="D308" s="189"/>
      <c r="E308" s="317" t="s">
        <v>1377</v>
      </c>
      <c r="F308" s="196" t="s">
        <v>1378</v>
      </c>
      <c r="G308" s="306" t="s">
        <v>1348</v>
      </c>
      <c r="H308" s="189">
        <v>5350</v>
      </c>
      <c r="I308" s="150" t="s">
        <v>129</v>
      </c>
      <c r="J308" s="150">
        <v>88</v>
      </c>
      <c r="K308" s="150">
        <v>-53</v>
      </c>
      <c r="L308" s="150">
        <v>141</v>
      </c>
      <c r="M308" s="150">
        <v>62</v>
      </c>
      <c r="N308" s="150">
        <v>42</v>
      </c>
      <c r="O308" s="150">
        <v>38</v>
      </c>
      <c r="P308" s="150">
        <v>38</v>
      </c>
      <c r="Q308" s="150"/>
      <c r="R308" s="150"/>
      <c r="S308" s="150"/>
      <c r="T308" s="150"/>
      <c r="U308" s="443" t="s">
        <v>1379</v>
      </c>
    </row>
    <row r="309" spans="1:21" ht="36" x14ac:dyDescent="0.35">
      <c r="A309" s="151" t="s">
        <v>249</v>
      </c>
      <c r="B309" s="6">
        <v>2022</v>
      </c>
      <c r="C309" s="189"/>
      <c r="D309" s="189"/>
      <c r="E309" s="317" t="s">
        <v>1380</v>
      </c>
      <c r="F309" s="196" t="s">
        <v>1381</v>
      </c>
      <c r="G309" s="306" t="s">
        <v>1348</v>
      </c>
      <c r="H309" s="189">
        <v>3050</v>
      </c>
      <c r="I309" s="150" t="s">
        <v>129</v>
      </c>
      <c r="J309" s="150">
        <v>40</v>
      </c>
      <c r="K309" s="150">
        <v>-30</v>
      </c>
      <c r="L309" s="150">
        <v>70</v>
      </c>
      <c r="M309" s="150">
        <v>-168</v>
      </c>
      <c r="N309" s="150">
        <v>208</v>
      </c>
      <c r="O309" s="150">
        <v>291</v>
      </c>
      <c r="P309" s="150">
        <v>291</v>
      </c>
      <c r="Q309" s="150"/>
      <c r="R309" s="150"/>
      <c r="S309" s="150"/>
      <c r="T309" s="150"/>
      <c r="U309" s="316" t="s">
        <v>1382</v>
      </c>
    </row>
    <row r="310" spans="1:21" ht="63" customHeight="1" x14ac:dyDescent="0.35">
      <c r="A310" s="151" t="s">
        <v>1386</v>
      </c>
      <c r="B310" s="6">
        <v>2023</v>
      </c>
      <c r="C310" s="151" t="s">
        <v>1387</v>
      </c>
      <c r="D310" s="318"/>
      <c r="E310" s="317" t="s">
        <v>1388</v>
      </c>
      <c r="F310" s="20" t="s">
        <v>1389</v>
      </c>
      <c r="G310" s="319" t="s">
        <v>1390</v>
      </c>
      <c r="H310" s="150">
        <v>1825</v>
      </c>
      <c r="I310" s="320" t="s">
        <v>44</v>
      </c>
      <c r="J310" s="110">
        <v>37.5</v>
      </c>
      <c r="K310" s="110">
        <v>0</v>
      </c>
      <c r="L310" s="110">
        <v>37.5</v>
      </c>
      <c r="M310" s="331">
        <v>-8</v>
      </c>
      <c r="N310" s="110">
        <v>29.5</v>
      </c>
      <c r="O310" s="110">
        <v>154</v>
      </c>
      <c r="P310" s="6"/>
      <c r="Q310" s="325">
        <v>51</v>
      </c>
      <c r="R310" s="325">
        <v>51</v>
      </c>
      <c r="S310" s="325">
        <v>52</v>
      </c>
      <c r="T310" s="325"/>
      <c r="U310" s="423" t="s">
        <v>1432</v>
      </c>
    </row>
    <row r="311" spans="1:21" ht="81.75" customHeight="1" x14ac:dyDescent="0.35">
      <c r="A311" s="151" t="s">
        <v>1386</v>
      </c>
      <c r="B311" s="6">
        <v>2023</v>
      </c>
      <c r="C311" s="151" t="s">
        <v>1387</v>
      </c>
      <c r="D311" s="318"/>
      <c r="E311" s="317" t="s">
        <v>1391</v>
      </c>
      <c r="F311" s="20" t="s">
        <v>1392</v>
      </c>
      <c r="G311" s="319" t="s">
        <v>1390</v>
      </c>
      <c r="H311" s="150">
        <v>1900</v>
      </c>
      <c r="I311" s="320" t="s">
        <v>21</v>
      </c>
      <c r="J311" s="110">
        <v>69.5</v>
      </c>
      <c r="K311" s="110">
        <v>40</v>
      </c>
      <c r="L311" s="110">
        <v>29.5</v>
      </c>
      <c r="M311" s="331">
        <v>-38.5</v>
      </c>
      <c r="N311" s="110">
        <v>31</v>
      </c>
      <c r="O311" s="110">
        <v>167.50530170112137</v>
      </c>
      <c r="P311" s="6"/>
      <c r="Q311" s="325">
        <v>55.076664886719044</v>
      </c>
      <c r="R311" s="325">
        <v>62.323594477076817</v>
      </c>
      <c r="S311" s="325">
        <v>47.1050423373255</v>
      </c>
      <c r="T311" s="325">
        <v>3</v>
      </c>
      <c r="U311" s="423" t="s">
        <v>1433</v>
      </c>
    </row>
    <row r="312" spans="1:21" ht="36" x14ac:dyDescent="0.35">
      <c r="A312" s="151" t="s">
        <v>1386</v>
      </c>
      <c r="B312" s="6">
        <v>2023</v>
      </c>
      <c r="C312" s="151" t="s">
        <v>1387</v>
      </c>
      <c r="D312" s="318"/>
      <c r="E312" s="317" t="s">
        <v>1393</v>
      </c>
      <c r="F312" s="20" t="s">
        <v>1394</v>
      </c>
      <c r="G312" s="5" t="s">
        <v>1395</v>
      </c>
      <c r="H312" s="150">
        <v>810</v>
      </c>
      <c r="I312" s="320" t="s">
        <v>44</v>
      </c>
      <c r="J312" s="110">
        <v>20.5</v>
      </c>
      <c r="K312" s="110">
        <v>0</v>
      </c>
      <c r="L312" s="110">
        <v>20.5</v>
      </c>
      <c r="M312" s="331">
        <v>4</v>
      </c>
      <c r="N312" s="110">
        <v>24.5</v>
      </c>
      <c r="O312" s="110">
        <v>63.766877717598589</v>
      </c>
      <c r="P312" s="110">
        <v>30</v>
      </c>
      <c r="Q312" s="325">
        <v>11.305210160958119</v>
      </c>
      <c r="R312" s="325">
        <v>12.792737813715766</v>
      </c>
      <c r="S312" s="325">
        <v>9.668929742924707</v>
      </c>
      <c r="T312" s="325"/>
      <c r="U312" s="444" t="s">
        <v>1434</v>
      </c>
    </row>
    <row r="313" spans="1:21" ht="48" customHeight="1" x14ac:dyDescent="0.35">
      <c r="A313" s="151" t="s">
        <v>1386</v>
      </c>
      <c r="B313" s="6">
        <v>2023</v>
      </c>
      <c r="C313" s="151" t="s">
        <v>1387</v>
      </c>
      <c r="D313" s="318"/>
      <c r="E313" s="317" t="s">
        <v>1396</v>
      </c>
      <c r="F313" s="20" t="s">
        <v>1397</v>
      </c>
      <c r="G313" s="321" t="s">
        <v>1398</v>
      </c>
      <c r="H313" s="150">
        <v>790</v>
      </c>
      <c r="I313" s="320" t="s">
        <v>21</v>
      </c>
      <c r="J313" s="110">
        <v>30</v>
      </c>
      <c r="K313" s="110">
        <v>16.5</v>
      </c>
      <c r="L313" s="110">
        <v>13.5</v>
      </c>
      <c r="M313" s="331">
        <v>-12</v>
      </c>
      <c r="N313" s="329">
        <v>18</v>
      </c>
      <c r="O313" s="110">
        <v>76.727820581280042</v>
      </c>
      <c r="P313" s="325">
        <v>48</v>
      </c>
      <c r="Q313" s="325">
        <v>9.618124952322832</v>
      </c>
      <c r="R313" s="325">
        <v>10.883667709207415</v>
      </c>
      <c r="S313" s="325">
        <v>8.2260279197497894</v>
      </c>
      <c r="T313" s="110"/>
      <c r="U313" s="559" t="s">
        <v>1435</v>
      </c>
    </row>
    <row r="314" spans="1:21" ht="43.5" customHeight="1" thickBot="1" x14ac:dyDescent="0.4">
      <c r="A314" s="151" t="s">
        <v>1386</v>
      </c>
      <c r="B314" s="6">
        <v>2023</v>
      </c>
      <c r="C314" s="151" t="s">
        <v>1387</v>
      </c>
      <c r="D314" s="318"/>
      <c r="E314" s="317" t="s">
        <v>134</v>
      </c>
      <c r="F314" s="20" t="s">
        <v>1399</v>
      </c>
      <c r="G314" s="5" t="s">
        <v>1400</v>
      </c>
      <c r="H314" s="150">
        <v>1685</v>
      </c>
      <c r="I314" s="320" t="s">
        <v>44</v>
      </c>
      <c r="J314" s="110">
        <v>45</v>
      </c>
      <c r="K314" s="110">
        <v>0</v>
      </c>
      <c r="L314" s="110">
        <v>45</v>
      </c>
      <c r="M314" s="332">
        <v>-16.5</v>
      </c>
      <c r="N314" s="110">
        <v>28.5</v>
      </c>
      <c r="O314" s="110">
        <v>61.7</v>
      </c>
      <c r="P314" s="325">
        <v>61.7</v>
      </c>
      <c r="Q314" s="325"/>
      <c r="R314" s="325"/>
      <c r="S314" s="325"/>
      <c r="T314" s="110"/>
      <c r="U314" s="559"/>
    </row>
    <row r="315" spans="1:21" x14ac:dyDescent="0.35">
      <c r="A315" s="151" t="s">
        <v>1386</v>
      </c>
      <c r="B315" s="6">
        <v>2023</v>
      </c>
      <c r="C315" s="151" t="s">
        <v>1387</v>
      </c>
      <c r="D315" s="318"/>
      <c r="E315" s="317" t="s">
        <v>136</v>
      </c>
      <c r="F315" s="20">
        <v>7212</v>
      </c>
      <c r="G315" s="321" t="s">
        <v>1401</v>
      </c>
      <c r="H315" s="150">
        <v>6900</v>
      </c>
      <c r="I315" s="320" t="s">
        <v>44</v>
      </c>
      <c r="J315" s="110">
        <v>78.5</v>
      </c>
      <c r="K315" s="110">
        <v>0</v>
      </c>
      <c r="L315" s="328">
        <v>78.5</v>
      </c>
      <c r="M315" s="333">
        <v>-65</v>
      </c>
      <c r="N315" s="330">
        <v>121</v>
      </c>
      <c r="O315" s="110">
        <v>175</v>
      </c>
      <c r="P315" s="325">
        <v>175</v>
      </c>
      <c r="Q315" s="6"/>
      <c r="R315" s="6"/>
      <c r="S315" s="6"/>
      <c r="T315" s="6"/>
      <c r="U315" s="559" t="s">
        <v>1436</v>
      </c>
    </row>
    <row r="316" spans="1:21" ht="24.5" thickBot="1" x14ac:dyDescent="0.4">
      <c r="A316" s="151" t="s">
        <v>1386</v>
      </c>
      <c r="B316" s="6">
        <v>2023</v>
      </c>
      <c r="C316" s="151" t="s">
        <v>1387</v>
      </c>
      <c r="D316" s="318"/>
      <c r="E316" s="317" t="s">
        <v>138</v>
      </c>
      <c r="F316" s="20" t="s">
        <v>1402</v>
      </c>
      <c r="G316" s="321" t="s">
        <v>1403</v>
      </c>
      <c r="H316" s="150">
        <v>4765</v>
      </c>
      <c r="I316" s="320" t="s">
        <v>44</v>
      </c>
      <c r="J316" s="110">
        <v>121</v>
      </c>
      <c r="K316" s="110">
        <v>0</v>
      </c>
      <c r="L316" s="328">
        <v>121</v>
      </c>
      <c r="M316" s="334"/>
      <c r="N316" s="330">
        <v>13.5</v>
      </c>
      <c r="O316" s="110">
        <v>10.333333333333334</v>
      </c>
      <c r="P316" s="325">
        <v>10.333333333333334</v>
      </c>
      <c r="Q316" s="6"/>
      <c r="R316" s="6"/>
      <c r="S316" s="6"/>
      <c r="T316" s="6"/>
      <c r="U316" s="559"/>
    </row>
    <row r="317" spans="1:21" ht="48" x14ac:dyDescent="0.35">
      <c r="A317" s="151" t="s">
        <v>1386</v>
      </c>
      <c r="B317" s="6">
        <v>2023</v>
      </c>
      <c r="C317" s="151" t="s">
        <v>1387</v>
      </c>
      <c r="D317" s="318"/>
      <c r="E317" s="317" t="s">
        <v>50</v>
      </c>
      <c r="F317" s="20" t="s">
        <v>1404</v>
      </c>
      <c r="G317" s="321" t="s">
        <v>1405</v>
      </c>
      <c r="H317" s="150">
        <v>4585</v>
      </c>
      <c r="I317" s="320" t="s">
        <v>44</v>
      </c>
      <c r="J317" s="110">
        <v>101.5</v>
      </c>
      <c r="K317" s="110">
        <v>0</v>
      </c>
      <c r="L317" s="110">
        <v>101.5</v>
      </c>
      <c r="M317" s="335">
        <v>-48.5</v>
      </c>
      <c r="N317" s="110">
        <v>53</v>
      </c>
      <c r="O317" s="110">
        <v>122.6</v>
      </c>
      <c r="P317" s="325">
        <v>122.6</v>
      </c>
      <c r="Q317" s="6"/>
      <c r="R317" s="6"/>
      <c r="S317" s="6"/>
      <c r="T317" s="6"/>
      <c r="U317" s="423" t="s">
        <v>1437</v>
      </c>
    </row>
    <row r="318" spans="1:21" ht="72" x14ac:dyDescent="0.35">
      <c r="A318" s="151" t="s">
        <v>1386</v>
      </c>
      <c r="B318" s="6">
        <v>2023</v>
      </c>
      <c r="C318" s="151" t="s">
        <v>1387</v>
      </c>
      <c r="D318" s="318"/>
      <c r="E318" s="317" t="s">
        <v>1406</v>
      </c>
      <c r="F318" s="20" t="s">
        <v>1407</v>
      </c>
      <c r="G318" s="5" t="s">
        <v>1403</v>
      </c>
      <c r="H318" s="150">
        <v>750</v>
      </c>
      <c r="I318" s="320" t="s">
        <v>16</v>
      </c>
      <c r="J318" s="110">
        <v>19.5</v>
      </c>
      <c r="K318" s="110">
        <v>6</v>
      </c>
      <c r="L318" s="110">
        <v>13.5</v>
      </c>
      <c r="M318" s="331">
        <v>-8</v>
      </c>
      <c r="N318" s="110">
        <v>11.5</v>
      </c>
      <c r="O318" s="110">
        <v>15</v>
      </c>
      <c r="P318" s="325">
        <v>15</v>
      </c>
      <c r="Q318" s="6"/>
      <c r="R318" s="6"/>
      <c r="S318" s="6"/>
      <c r="T318" s="6"/>
      <c r="U318" s="423" t="s">
        <v>1438</v>
      </c>
    </row>
    <row r="319" spans="1:21" ht="36" x14ac:dyDescent="0.35">
      <c r="A319" s="151" t="s">
        <v>1386</v>
      </c>
      <c r="B319" s="6">
        <v>2023</v>
      </c>
      <c r="C319" s="151" t="s">
        <v>1387</v>
      </c>
      <c r="D319" s="318"/>
      <c r="E319" s="317" t="s">
        <v>1408</v>
      </c>
      <c r="F319" s="20" t="s">
        <v>1409</v>
      </c>
      <c r="G319" s="5" t="s">
        <v>1403</v>
      </c>
      <c r="H319" s="150">
        <v>1830</v>
      </c>
      <c r="I319" s="320" t="s">
        <v>16</v>
      </c>
      <c r="J319" s="110">
        <v>52.5</v>
      </c>
      <c r="K319" s="110">
        <v>14.5</v>
      </c>
      <c r="L319" s="110">
        <v>38</v>
      </c>
      <c r="M319" s="331">
        <v>-28.5</v>
      </c>
      <c r="N319" s="110">
        <v>24</v>
      </c>
      <c r="O319" s="110">
        <v>29.666666666666668</v>
      </c>
      <c r="P319" s="325">
        <v>29.666666666666668</v>
      </c>
      <c r="Q319" s="6"/>
      <c r="R319" s="6"/>
      <c r="S319" s="6"/>
      <c r="T319" s="6"/>
      <c r="U319" s="444" t="s">
        <v>1439</v>
      </c>
    </row>
    <row r="320" spans="1:21" ht="36" x14ac:dyDescent="0.35">
      <c r="A320" s="151" t="s">
        <v>1386</v>
      </c>
      <c r="B320" s="6">
        <v>2023</v>
      </c>
      <c r="C320" s="151" t="s">
        <v>1410</v>
      </c>
      <c r="D320" s="318"/>
      <c r="E320" s="317" t="s">
        <v>1411</v>
      </c>
      <c r="F320" s="20" t="s">
        <v>1389</v>
      </c>
      <c r="G320" s="322" t="s">
        <v>1412</v>
      </c>
      <c r="H320" s="150">
        <v>585</v>
      </c>
      <c r="I320" s="320" t="s">
        <v>44</v>
      </c>
      <c r="J320" s="110">
        <v>7.5</v>
      </c>
      <c r="K320" s="110">
        <v>0</v>
      </c>
      <c r="L320" s="110">
        <v>7.5</v>
      </c>
      <c r="M320" s="331">
        <v>5</v>
      </c>
      <c r="N320" s="110">
        <v>12.5</v>
      </c>
      <c r="O320" s="110">
        <v>30</v>
      </c>
      <c r="P320" s="6"/>
      <c r="Q320" s="326">
        <v>10</v>
      </c>
      <c r="R320" s="326">
        <v>10</v>
      </c>
      <c r="S320" s="326">
        <v>10</v>
      </c>
      <c r="T320" s="326"/>
      <c r="U320" s="444" t="s">
        <v>1440</v>
      </c>
    </row>
    <row r="321" spans="1:21" ht="48" x14ac:dyDescent="0.35">
      <c r="A321" s="151" t="s">
        <v>1386</v>
      </c>
      <c r="B321" s="6">
        <v>2023</v>
      </c>
      <c r="C321" s="151" t="s">
        <v>1410</v>
      </c>
      <c r="D321" s="318"/>
      <c r="E321" s="317" t="s">
        <v>1413</v>
      </c>
      <c r="F321" s="20" t="s">
        <v>1414</v>
      </c>
      <c r="G321" s="322" t="s">
        <v>1412</v>
      </c>
      <c r="H321" s="150">
        <v>960</v>
      </c>
      <c r="I321" s="320" t="s">
        <v>21</v>
      </c>
      <c r="J321" s="110">
        <v>33</v>
      </c>
      <c r="K321" s="110">
        <v>20</v>
      </c>
      <c r="L321" s="110">
        <v>13</v>
      </c>
      <c r="M321" s="331">
        <v>-13</v>
      </c>
      <c r="N321" s="110">
        <v>20</v>
      </c>
      <c r="O321" s="110">
        <v>125.92838552323585</v>
      </c>
      <c r="P321" s="6"/>
      <c r="Q321" s="325">
        <v>21.214254145455143</v>
      </c>
      <c r="R321" s="325">
        <v>55.785631271382044</v>
      </c>
      <c r="S321" s="325">
        <v>47.928500106398658</v>
      </c>
      <c r="T321" s="326">
        <v>1</v>
      </c>
      <c r="U321" s="423" t="s">
        <v>1441</v>
      </c>
    </row>
    <row r="322" spans="1:21" ht="36" x14ac:dyDescent="0.35">
      <c r="A322" s="151" t="s">
        <v>1386</v>
      </c>
      <c r="B322" s="6">
        <v>2023</v>
      </c>
      <c r="C322" s="151" t="s">
        <v>1410</v>
      </c>
      <c r="D322" s="318"/>
      <c r="E322" s="317" t="s">
        <v>1415</v>
      </c>
      <c r="F322" s="20">
        <v>4322</v>
      </c>
      <c r="G322" s="5" t="s">
        <v>1416</v>
      </c>
      <c r="H322" s="150">
        <v>690</v>
      </c>
      <c r="I322" s="320" t="s">
        <v>44</v>
      </c>
      <c r="J322" s="110">
        <v>7</v>
      </c>
      <c r="K322" s="110">
        <v>0</v>
      </c>
      <c r="L322" s="110">
        <v>7</v>
      </c>
      <c r="M322" s="331">
        <v>8</v>
      </c>
      <c r="N322" s="110">
        <v>15</v>
      </c>
      <c r="O322" s="110">
        <v>34.071614476764175</v>
      </c>
      <c r="P322" s="6"/>
      <c r="Q322" s="325">
        <v>5.7857458545448601</v>
      </c>
      <c r="R322" s="325">
        <v>15.214368728617965</v>
      </c>
      <c r="S322" s="325">
        <v>13.07149989360135</v>
      </c>
      <c r="T322" s="326"/>
      <c r="U322" s="444" t="s">
        <v>1442</v>
      </c>
    </row>
    <row r="323" spans="1:21" ht="60" x14ac:dyDescent="0.35">
      <c r="A323" s="151" t="s">
        <v>1386</v>
      </c>
      <c r="B323" s="6">
        <v>2023</v>
      </c>
      <c r="C323" s="151" t="s">
        <v>1410</v>
      </c>
      <c r="D323" s="318"/>
      <c r="E323" s="317" t="s">
        <v>81</v>
      </c>
      <c r="F323" s="20" t="s">
        <v>1417</v>
      </c>
      <c r="G323" s="5" t="s">
        <v>1418</v>
      </c>
      <c r="H323" s="150">
        <v>615</v>
      </c>
      <c r="I323" s="320" t="s">
        <v>16</v>
      </c>
      <c r="J323" s="110">
        <v>15</v>
      </c>
      <c r="K323" s="110">
        <v>5</v>
      </c>
      <c r="L323" s="110">
        <v>10</v>
      </c>
      <c r="M323" s="331">
        <v>1</v>
      </c>
      <c r="N323" s="325">
        <v>16</v>
      </c>
      <c r="O323" s="110">
        <v>19.66</v>
      </c>
      <c r="P323" s="325">
        <v>19.66</v>
      </c>
      <c r="Q323" s="6"/>
      <c r="R323" s="6"/>
      <c r="S323" s="6"/>
      <c r="T323" s="6"/>
      <c r="U323" s="423" t="s">
        <v>1448</v>
      </c>
    </row>
    <row r="324" spans="1:21" ht="72" x14ac:dyDescent="0.35">
      <c r="A324" s="151" t="s">
        <v>1386</v>
      </c>
      <c r="B324" s="6">
        <v>2023</v>
      </c>
      <c r="C324" s="151" t="s">
        <v>1410</v>
      </c>
      <c r="D324" s="318"/>
      <c r="E324" s="317" t="s">
        <v>1419</v>
      </c>
      <c r="F324" s="20" t="s">
        <v>1420</v>
      </c>
      <c r="G324" s="321" t="s">
        <v>1421</v>
      </c>
      <c r="H324" s="150">
        <v>6440</v>
      </c>
      <c r="I324" s="320" t="s">
        <v>44</v>
      </c>
      <c r="J324" s="110">
        <v>147.5</v>
      </c>
      <c r="K324" s="110">
        <v>0</v>
      </c>
      <c r="L324" s="110">
        <v>147.5</v>
      </c>
      <c r="M324" s="331">
        <v>-102.5</v>
      </c>
      <c r="N324" s="325">
        <v>45</v>
      </c>
      <c r="O324" s="110">
        <v>65.94</v>
      </c>
      <c r="P324" s="325">
        <v>65.94</v>
      </c>
      <c r="Q324" s="6"/>
      <c r="R324" s="6"/>
      <c r="S324" s="6"/>
      <c r="T324" s="6"/>
      <c r="U324" s="444" t="s">
        <v>1443</v>
      </c>
    </row>
    <row r="325" spans="1:21" ht="48" x14ac:dyDescent="0.35">
      <c r="A325" s="151" t="s">
        <v>1386</v>
      </c>
      <c r="B325" s="6">
        <v>2023</v>
      </c>
      <c r="C325" s="151" t="s">
        <v>1422</v>
      </c>
      <c r="D325" s="318"/>
      <c r="E325" s="317" t="s">
        <v>1423</v>
      </c>
      <c r="F325" s="20" t="s">
        <v>1424</v>
      </c>
      <c r="G325" s="5" t="s">
        <v>1425</v>
      </c>
      <c r="H325" s="150">
        <v>600</v>
      </c>
      <c r="I325" s="323" t="s">
        <v>44</v>
      </c>
      <c r="J325" s="110">
        <v>12</v>
      </c>
      <c r="K325" s="110">
        <v>0</v>
      </c>
      <c r="L325" s="110">
        <v>12</v>
      </c>
      <c r="M325" s="331">
        <v>-0.5</v>
      </c>
      <c r="N325" s="110">
        <v>11.5</v>
      </c>
      <c r="O325" s="110">
        <v>37.120000000000005</v>
      </c>
      <c r="P325" s="325">
        <v>12.7</v>
      </c>
      <c r="Q325" s="325">
        <v>24.42</v>
      </c>
      <c r="R325" s="6"/>
      <c r="S325" s="6"/>
      <c r="T325" s="6"/>
      <c r="U325" s="444" t="s">
        <v>1444</v>
      </c>
    </row>
    <row r="326" spans="1:21" ht="96" x14ac:dyDescent="0.35">
      <c r="A326" s="151" t="s">
        <v>1386</v>
      </c>
      <c r="B326" s="6">
        <v>2023</v>
      </c>
      <c r="C326" s="151" t="s">
        <v>1422</v>
      </c>
      <c r="D326" s="318"/>
      <c r="E326" s="336" t="s">
        <v>362</v>
      </c>
      <c r="F326" s="20" t="s">
        <v>1426</v>
      </c>
      <c r="G326" s="5" t="s">
        <v>1427</v>
      </c>
      <c r="H326" s="150">
        <v>1215</v>
      </c>
      <c r="I326" s="320" t="s">
        <v>16</v>
      </c>
      <c r="J326" s="110">
        <v>38</v>
      </c>
      <c r="K326" s="110">
        <v>10</v>
      </c>
      <c r="L326" s="110">
        <v>28</v>
      </c>
      <c r="M326" s="331">
        <v>-6.5</v>
      </c>
      <c r="N326" s="110">
        <v>31.5</v>
      </c>
      <c r="O326" s="110">
        <v>45.14</v>
      </c>
      <c r="P326" s="325">
        <v>37</v>
      </c>
      <c r="Q326" s="325">
        <v>8.14</v>
      </c>
      <c r="R326" s="6"/>
      <c r="S326" s="6"/>
      <c r="T326" s="6"/>
      <c r="U326" s="423" t="s">
        <v>1449</v>
      </c>
    </row>
    <row r="327" spans="1:21" ht="70.5" customHeight="1" x14ac:dyDescent="0.35">
      <c r="A327" s="151" t="s">
        <v>1386</v>
      </c>
      <c r="B327" s="6">
        <v>2023</v>
      </c>
      <c r="C327" s="151" t="s">
        <v>1422</v>
      </c>
      <c r="D327" s="318"/>
      <c r="E327" s="336" t="s">
        <v>364</v>
      </c>
      <c r="F327" s="20" t="s">
        <v>1428</v>
      </c>
      <c r="G327" s="5" t="s">
        <v>1429</v>
      </c>
      <c r="H327" s="150">
        <v>6390</v>
      </c>
      <c r="I327" s="323" t="s">
        <v>44</v>
      </c>
      <c r="J327" s="110">
        <v>94.5</v>
      </c>
      <c r="K327" s="110">
        <v>-10</v>
      </c>
      <c r="L327" s="110">
        <v>104.5</v>
      </c>
      <c r="M327" s="331">
        <v>68.5</v>
      </c>
      <c r="N327" s="325">
        <v>163</v>
      </c>
      <c r="O327" s="110">
        <v>254</v>
      </c>
      <c r="P327" s="325">
        <v>254</v>
      </c>
      <c r="Q327" s="326"/>
      <c r="R327" s="6"/>
      <c r="S327" s="6"/>
      <c r="T327" s="6"/>
      <c r="U327" s="327" t="s">
        <v>1450</v>
      </c>
    </row>
    <row r="328" spans="1:21" ht="60" x14ac:dyDescent="0.35">
      <c r="A328" s="151" t="s">
        <v>1386</v>
      </c>
      <c r="B328" s="6">
        <v>2023</v>
      </c>
      <c r="C328" s="151" t="s">
        <v>1422</v>
      </c>
      <c r="D328" s="318"/>
      <c r="E328" s="336" t="s">
        <v>1430</v>
      </c>
      <c r="F328" s="20">
        <v>71320003</v>
      </c>
      <c r="G328" s="5" t="s">
        <v>1429</v>
      </c>
      <c r="H328" s="150">
        <v>485</v>
      </c>
      <c r="I328" s="324" t="s">
        <v>44</v>
      </c>
      <c r="J328" s="110">
        <v>4</v>
      </c>
      <c r="K328" s="110">
        <v>0</v>
      </c>
      <c r="L328" s="110">
        <v>4</v>
      </c>
      <c r="M328" s="331">
        <v>49</v>
      </c>
      <c r="N328" s="325">
        <v>53</v>
      </c>
      <c r="O328" s="110">
        <v>82.3</v>
      </c>
      <c r="P328" s="325">
        <v>82.3</v>
      </c>
      <c r="Q328" s="326"/>
      <c r="R328" s="6"/>
      <c r="S328" s="6"/>
      <c r="T328" s="6"/>
      <c r="U328" s="327" t="s">
        <v>1451</v>
      </c>
    </row>
    <row r="329" spans="1:21" ht="48" x14ac:dyDescent="0.35">
      <c r="A329" s="320" t="s">
        <v>1386</v>
      </c>
      <c r="B329" s="110">
        <v>2023</v>
      </c>
      <c r="C329" s="110" t="s">
        <v>1422</v>
      </c>
      <c r="D329" s="110"/>
      <c r="E329" s="337" t="s">
        <v>1431</v>
      </c>
      <c r="F329" s="325">
        <v>72130005</v>
      </c>
      <c r="G329" s="320" t="s">
        <v>1429</v>
      </c>
      <c r="H329" s="110">
        <v>225</v>
      </c>
      <c r="I329" s="110" t="s">
        <v>44</v>
      </c>
      <c r="J329" s="110">
        <v>3</v>
      </c>
      <c r="K329" s="331">
        <v>0</v>
      </c>
      <c r="L329" s="325">
        <v>3</v>
      </c>
      <c r="M329" s="320">
        <v>13</v>
      </c>
      <c r="N329" s="110">
        <v>16</v>
      </c>
      <c r="O329" s="110">
        <v>31</v>
      </c>
      <c r="P329" s="110">
        <v>31</v>
      </c>
      <c r="Q329" s="331"/>
      <c r="R329" s="325"/>
      <c r="S329" s="320"/>
      <c r="T329" s="110"/>
      <c r="U329" s="327" t="s">
        <v>1452</v>
      </c>
    </row>
    <row r="330" spans="1:21" x14ac:dyDescent="0.35">
      <c r="A330" s="320" t="s">
        <v>1453</v>
      </c>
      <c r="B330" s="110">
        <v>2024</v>
      </c>
      <c r="C330" s="110" t="s">
        <v>53</v>
      </c>
      <c r="D330" s="110"/>
      <c r="E330" s="337" t="s">
        <v>1454</v>
      </c>
      <c r="F330" s="325" t="s">
        <v>1455</v>
      </c>
      <c r="G330" s="320" t="s">
        <v>1456</v>
      </c>
      <c r="H330" s="110">
        <v>1680</v>
      </c>
      <c r="I330" s="110" t="s">
        <v>44</v>
      </c>
      <c r="J330" s="110">
        <f t="shared" ref="J330:J339" si="2">L330+K330</f>
        <v>43</v>
      </c>
      <c r="K330" s="331">
        <v>0</v>
      </c>
      <c r="L330" s="325">
        <v>43</v>
      </c>
      <c r="M330" s="320">
        <v>2</v>
      </c>
      <c r="N330" s="110">
        <v>396</v>
      </c>
      <c r="O330" s="110">
        <f>SUM(P330:T333)</f>
        <v>371</v>
      </c>
      <c r="P330" s="110"/>
      <c r="Q330" s="331">
        <v>27</v>
      </c>
      <c r="R330" s="325">
        <v>185</v>
      </c>
      <c r="S330" s="320">
        <v>158</v>
      </c>
      <c r="T330" s="110">
        <v>1</v>
      </c>
      <c r="U330" s="574" t="s">
        <v>1457</v>
      </c>
    </row>
    <row r="331" spans="1:21" x14ac:dyDescent="0.35">
      <c r="A331" s="323" t="s">
        <v>1453</v>
      </c>
      <c r="B331" s="110">
        <v>2024</v>
      </c>
      <c r="C331" s="110" t="s">
        <v>53</v>
      </c>
      <c r="D331" s="110"/>
      <c r="E331" s="337" t="s">
        <v>1458</v>
      </c>
      <c r="F331" s="110" t="s">
        <v>1459</v>
      </c>
      <c r="G331" s="323" t="s">
        <v>1456</v>
      </c>
      <c r="H331" s="110">
        <v>1780</v>
      </c>
      <c r="I331" s="110" t="s">
        <v>21</v>
      </c>
      <c r="J331" s="110">
        <f t="shared" si="2"/>
        <v>45.5</v>
      </c>
      <c r="K331" s="331">
        <v>32</v>
      </c>
      <c r="L331" s="110">
        <v>13.5</v>
      </c>
      <c r="M331" s="323"/>
      <c r="N331" s="110"/>
      <c r="O331" s="110"/>
      <c r="P331" s="110"/>
      <c r="Q331" s="331"/>
      <c r="R331" s="110"/>
      <c r="S331" s="323"/>
      <c r="T331" s="110"/>
      <c r="U331" s="575"/>
    </row>
    <row r="332" spans="1:21" x14ac:dyDescent="0.35">
      <c r="A332" s="320" t="s">
        <v>1453</v>
      </c>
      <c r="B332" s="110">
        <v>2024</v>
      </c>
      <c r="C332" s="110" t="s">
        <v>53</v>
      </c>
      <c r="D332" s="110"/>
      <c r="E332" s="337" t="s">
        <v>1460</v>
      </c>
      <c r="F332" s="325">
        <v>2411</v>
      </c>
      <c r="G332" s="320" t="s">
        <v>1456</v>
      </c>
      <c r="H332" s="110">
        <v>5920</v>
      </c>
      <c r="I332" s="110" t="s">
        <v>16</v>
      </c>
      <c r="J332" s="110">
        <f t="shared" si="2"/>
        <v>303.5</v>
      </c>
      <c r="K332" s="331">
        <v>47</v>
      </c>
      <c r="L332" s="325">
        <v>256.5</v>
      </c>
      <c r="M332" s="320"/>
      <c r="N332" s="110"/>
      <c r="O332" s="110"/>
      <c r="P332" s="110"/>
      <c r="Q332" s="331"/>
      <c r="R332" s="325"/>
      <c r="S332" s="320"/>
      <c r="T332" s="110"/>
      <c r="U332" s="575"/>
    </row>
    <row r="333" spans="1:21" ht="15" customHeight="1" x14ac:dyDescent="0.35">
      <c r="A333" s="320" t="s">
        <v>1453</v>
      </c>
      <c r="B333" s="110">
        <v>2024</v>
      </c>
      <c r="C333" s="110" t="s">
        <v>53</v>
      </c>
      <c r="D333" s="110"/>
      <c r="E333" s="337" t="s">
        <v>1461</v>
      </c>
      <c r="F333" s="325">
        <v>3313</v>
      </c>
      <c r="G333" s="320" t="s">
        <v>1456</v>
      </c>
      <c r="H333" s="110">
        <v>3240</v>
      </c>
      <c r="I333" s="110" t="s">
        <v>44</v>
      </c>
      <c r="J333" s="110">
        <f t="shared" si="2"/>
        <v>93.5</v>
      </c>
      <c r="K333" s="331">
        <v>0</v>
      </c>
      <c r="L333" s="325">
        <v>93.5</v>
      </c>
      <c r="M333" s="320"/>
      <c r="N333" s="110"/>
      <c r="O333" s="110"/>
      <c r="P333" s="110"/>
      <c r="Q333" s="331"/>
      <c r="R333" s="325"/>
      <c r="S333" s="320"/>
      <c r="T333" s="110"/>
      <c r="U333" s="576"/>
    </row>
    <row r="334" spans="1:21" x14ac:dyDescent="0.35">
      <c r="A334" s="323" t="s">
        <v>1453</v>
      </c>
      <c r="B334" s="110">
        <v>2024</v>
      </c>
      <c r="C334" s="110" t="s">
        <v>53</v>
      </c>
      <c r="D334" s="110"/>
      <c r="E334" s="337"/>
      <c r="F334" s="110">
        <v>3313</v>
      </c>
      <c r="G334" s="323" t="s">
        <v>1462</v>
      </c>
      <c r="H334" s="110">
        <v>1030</v>
      </c>
      <c r="I334" s="110" t="s">
        <v>44</v>
      </c>
      <c r="J334" s="110">
        <f t="shared" si="2"/>
        <v>38.5</v>
      </c>
      <c r="K334" s="331">
        <v>0</v>
      </c>
      <c r="L334" s="110">
        <v>38.5</v>
      </c>
      <c r="M334" s="323">
        <v>20.5</v>
      </c>
      <c r="N334" s="110">
        <v>42.5</v>
      </c>
      <c r="O334" s="110">
        <f>SUM(P334:T334)</f>
        <v>29</v>
      </c>
      <c r="P334" s="110">
        <v>29</v>
      </c>
      <c r="Q334" s="331"/>
      <c r="R334" s="110"/>
      <c r="S334" s="323"/>
      <c r="T334" s="110"/>
      <c r="U334" s="574" t="s">
        <v>1463</v>
      </c>
    </row>
    <row r="335" spans="1:21" ht="15" customHeight="1" x14ac:dyDescent="0.35">
      <c r="A335" s="320" t="s">
        <v>1453</v>
      </c>
      <c r="B335" s="110">
        <v>2024</v>
      </c>
      <c r="C335" s="110" t="s">
        <v>53</v>
      </c>
      <c r="D335" s="110"/>
      <c r="E335" s="337" t="s">
        <v>1464</v>
      </c>
      <c r="F335" s="325">
        <v>4311</v>
      </c>
      <c r="G335" s="320" t="s">
        <v>1456</v>
      </c>
      <c r="H335" s="110">
        <v>3950</v>
      </c>
      <c r="I335" s="110" t="s">
        <v>59</v>
      </c>
      <c r="J335" s="110">
        <f t="shared" si="2"/>
        <v>76.5</v>
      </c>
      <c r="K335" s="331">
        <v>-62</v>
      </c>
      <c r="L335" s="325">
        <v>138.5</v>
      </c>
      <c r="M335" s="320"/>
      <c r="N335" s="110">
        <v>11.5</v>
      </c>
      <c r="O335" s="110">
        <f t="shared" ref="O335:O338" si="3">SUM(P335:T335)</f>
        <v>9</v>
      </c>
      <c r="P335" s="110"/>
      <c r="Q335" s="331">
        <v>8</v>
      </c>
      <c r="R335" s="325">
        <v>1</v>
      </c>
      <c r="S335" s="320"/>
      <c r="T335" s="110"/>
      <c r="U335" s="575"/>
    </row>
    <row r="336" spans="1:21" x14ac:dyDescent="0.35">
      <c r="A336" s="320" t="s">
        <v>1453</v>
      </c>
      <c r="B336" s="110">
        <v>2024</v>
      </c>
      <c r="C336" s="110" t="s">
        <v>53</v>
      </c>
      <c r="D336" s="110"/>
      <c r="E336" s="337"/>
      <c r="F336" s="325">
        <v>4313</v>
      </c>
      <c r="G336" s="320" t="s">
        <v>1462</v>
      </c>
      <c r="H336" s="110">
        <v>2450</v>
      </c>
      <c r="I336" s="110" t="s">
        <v>59</v>
      </c>
      <c r="J336" s="110">
        <f t="shared" si="2"/>
        <v>42</v>
      </c>
      <c r="K336" s="331">
        <v>-31</v>
      </c>
      <c r="L336" s="325">
        <v>73</v>
      </c>
      <c r="M336" s="320"/>
      <c r="N336" s="110">
        <v>60.5</v>
      </c>
      <c r="O336" s="110">
        <f t="shared" si="3"/>
        <v>44</v>
      </c>
      <c r="P336" s="110">
        <v>44</v>
      </c>
      <c r="Q336" s="331"/>
      <c r="R336" s="325"/>
      <c r="S336" s="320"/>
      <c r="T336" s="110"/>
      <c r="U336" s="576"/>
    </row>
    <row r="337" spans="1:21" ht="24" x14ac:dyDescent="0.35">
      <c r="A337" s="323" t="s">
        <v>1453</v>
      </c>
      <c r="B337" s="110">
        <v>2024</v>
      </c>
      <c r="C337" s="110" t="s">
        <v>53</v>
      </c>
      <c r="D337" s="110"/>
      <c r="E337" s="337" t="s">
        <v>1465</v>
      </c>
      <c r="F337" s="110">
        <v>24210010</v>
      </c>
      <c r="G337" s="323" t="s">
        <v>1456</v>
      </c>
      <c r="H337" s="110">
        <v>280</v>
      </c>
      <c r="I337" s="110" t="s">
        <v>44</v>
      </c>
      <c r="J337" s="110">
        <f t="shared" si="2"/>
        <v>4</v>
      </c>
      <c r="K337" s="331">
        <v>0</v>
      </c>
      <c r="L337" s="110">
        <v>4</v>
      </c>
      <c r="M337" s="323">
        <v>4.5</v>
      </c>
      <c r="N337" s="110">
        <v>8.5</v>
      </c>
      <c r="O337" s="110">
        <f t="shared" si="3"/>
        <v>6</v>
      </c>
      <c r="P337" s="110"/>
      <c r="Q337" s="331"/>
      <c r="R337" s="110">
        <v>3</v>
      </c>
      <c r="S337" s="323">
        <v>2</v>
      </c>
      <c r="T337" s="110">
        <v>1</v>
      </c>
      <c r="U337" s="444" t="s">
        <v>1466</v>
      </c>
    </row>
    <row r="338" spans="1:21" ht="36" x14ac:dyDescent="0.35">
      <c r="A338" s="320" t="s">
        <v>1453</v>
      </c>
      <c r="B338" s="110">
        <v>2024</v>
      </c>
      <c r="C338" s="110" t="s">
        <v>53</v>
      </c>
      <c r="D338" s="110"/>
      <c r="E338" s="337" t="s">
        <v>1467</v>
      </c>
      <c r="F338" s="325">
        <v>24110001</v>
      </c>
      <c r="G338" s="320" t="s">
        <v>1456</v>
      </c>
      <c r="H338" s="110">
        <v>540</v>
      </c>
      <c r="I338" s="110" t="s">
        <v>16</v>
      </c>
      <c r="J338" s="110">
        <f t="shared" si="2"/>
        <v>19.5</v>
      </c>
      <c r="K338" s="331">
        <v>4</v>
      </c>
      <c r="L338" s="325">
        <v>15.5</v>
      </c>
      <c r="M338" s="320">
        <v>3</v>
      </c>
      <c r="N338" s="110">
        <v>22</v>
      </c>
      <c r="O338" s="110">
        <f t="shared" si="3"/>
        <v>21</v>
      </c>
      <c r="P338" s="110"/>
      <c r="Q338" s="331">
        <v>7</v>
      </c>
      <c r="R338" s="325">
        <v>9</v>
      </c>
      <c r="S338" s="320">
        <v>4</v>
      </c>
      <c r="T338" s="110">
        <v>1</v>
      </c>
      <c r="U338" s="444" t="s">
        <v>1468</v>
      </c>
    </row>
    <row r="339" spans="1:21" ht="24" x14ac:dyDescent="0.35">
      <c r="A339" s="320" t="s">
        <v>1453</v>
      </c>
      <c r="B339" s="110">
        <v>2024</v>
      </c>
      <c r="C339" s="110" t="s">
        <v>387</v>
      </c>
      <c r="D339" s="110"/>
      <c r="E339" s="337" t="s">
        <v>1469</v>
      </c>
      <c r="F339" s="325" t="s">
        <v>1470</v>
      </c>
      <c r="G339" s="320" t="s">
        <v>1456</v>
      </c>
      <c r="H339" s="110">
        <v>2450</v>
      </c>
      <c r="I339" s="110" t="s">
        <v>1471</v>
      </c>
      <c r="J339" s="110">
        <f t="shared" si="2"/>
        <v>103</v>
      </c>
      <c r="K339" s="331">
        <v>61</v>
      </c>
      <c r="L339" s="325">
        <v>42</v>
      </c>
      <c r="M339" s="320">
        <v>4</v>
      </c>
      <c r="N339" s="110">
        <v>102</v>
      </c>
      <c r="O339" s="110">
        <f>SUM(P339:T339)</f>
        <v>89</v>
      </c>
      <c r="P339" s="110"/>
      <c r="Q339" s="331">
        <v>20</v>
      </c>
      <c r="R339" s="325">
        <v>37</v>
      </c>
      <c r="S339" s="320">
        <v>31</v>
      </c>
      <c r="T339" s="110">
        <v>1</v>
      </c>
      <c r="U339" s="444" t="s">
        <v>1472</v>
      </c>
    </row>
    <row r="340" spans="1:21" x14ac:dyDescent="0.35">
      <c r="A340" s="338" t="s">
        <v>320</v>
      </c>
      <c r="B340" s="110">
        <v>2024</v>
      </c>
      <c r="C340" s="110"/>
      <c r="D340" s="110"/>
      <c r="E340" s="577" t="s">
        <v>1473</v>
      </c>
      <c r="F340" s="110"/>
      <c r="G340" s="323" t="s">
        <v>1474</v>
      </c>
      <c r="H340" s="581">
        <v>3720</v>
      </c>
      <c r="I340" s="581" t="s">
        <v>44</v>
      </c>
      <c r="J340" s="581">
        <v>60</v>
      </c>
      <c r="K340" s="585">
        <v>0</v>
      </c>
      <c r="L340" s="581">
        <v>62.5</v>
      </c>
      <c r="M340" s="583">
        <f>N340-J340</f>
        <v>19</v>
      </c>
      <c r="N340" s="110">
        <v>79</v>
      </c>
      <c r="O340" s="110">
        <v>88</v>
      </c>
      <c r="P340" s="110"/>
      <c r="Q340" s="331"/>
      <c r="R340" s="110"/>
      <c r="S340" s="323"/>
      <c r="T340" s="110"/>
      <c r="U340" s="579" t="s">
        <v>1475</v>
      </c>
    </row>
    <row r="341" spans="1:21" x14ac:dyDescent="0.35">
      <c r="A341" s="339" t="s">
        <v>320</v>
      </c>
      <c r="B341" s="110">
        <v>2024</v>
      </c>
      <c r="C341" s="110"/>
      <c r="D341" s="110"/>
      <c r="E341" s="578"/>
      <c r="F341" s="325"/>
      <c r="G341" s="320" t="s">
        <v>1476</v>
      </c>
      <c r="H341" s="582"/>
      <c r="I341" s="582"/>
      <c r="J341" s="582"/>
      <c r="K341" s="586"/>
      <c r="L341" s="582"/>
      <c r="M341" s="584"/>
      <c r="N341" s="110">
        <v>7</v>
      </c>
      <c r="O341" s="110">
        <v>8</v>
      </c>
      <c r="P341" s="110"/>
      <c r="Q341" s="331"/>
      <c r="R341" s="325"/>
      <c r="S341" s="320"/>
      <c r="T341" s="110"/>
      <c r="U341" s="580"/>
    </row>
    <row r="342" spans="1:21" x14ac:dyDescent="0.35">
      <c r="A342" s="339" t="s">
        <v>320</v>
      </c>
      <c r="B342" s="110">
        <v>2024</v>
      </c>
      <c r="C342" s="110"/>
      <c r="D342" s="110"/>
      <c r="E342" s="577" t="s">
        <v>1477</v>
      </c>
      <c r="F342" s="325"/>
      <c r="G342" s="320" t="s">
        <v>1478</v>
      </c>
      <c r="H342" s="581">
        <v>1880</v>
      </c>
      <c r="I342" s="581" t="s">
        <v>44</v>
      </c>
      <c r="J342" s="581">
        <v>35</v>
      </c>
      <c r="K342" s="585">
        <v>0</v>
      </c>
      <c r="L342" s="589">
        <v>33.5</v>
      </c>
      <c r="M342" s="591">
        <f>N342-J342</f>
        <v>-25</v>
      </c>
      <c r="N342" s="581">
        <v>10</v>
      </c>
      <c r="O342" s="581">
        <v>11</v>
      </c>
      <c r="P342" s="110"/>
      <c r="Q342" s="331"/>
      <c r="R342" s="325"/>
      <c r="S342" s="320"/>
      <c r="T342" s="110"/>
      <c r="U342" s="579" t="s">
        <v>1479</v>
      </c>
    </row>
    <row r="343" spans="1:21" x14ac:dyDescent="0.35">
      <c r="A343" s="338" t="s">
        <v>320</v>
      </c>
      <c r="B343" s="110">
        <v>2024</v>
      </c>
      <c r="C343" s="110"/>
      <c r="D343" s="110"/>
      <c r="E343" s="578"/>
      <c r="F343" s="110"/>
      <c r="G343" s="323" t="s">
        <v>1037</v>
      </c>
      <c r="H343" s="582"/>
      <c r="I343" s="582"/>
      <c r="J343" s="582"/>
      <c r="K343" s="586"/>
      <c r="L343" s="590"/>
      <c r="M343" s="592"/>
      <c r="N343" s="582"/>
      <c r="O343" s="582"/>
      <c r="P343" s="110"/>
      <c r="Q343" s="331"/>
      <c r="R343" s="110"/>
      <c r="S343" s="323"/>
      <c r="T343" s="110"/>
      <c r="U343" s="580"/>
    </row>
    <row r="344" spans="1:21" x14ac:dyDescent="0.35">
      <c r="A344" s="339" t="s">
        <v>320</v>
      </c>
      <c r="B344" s="110">
        <v>2024</v>
      </c>
      <c r="C344" s="110"/>
      <c r="D344" s="110"/>
      <c r="E344" s="577" t="s">
        <v>1480</v>
      </c>
      <c r="F344" s="325"/>
      <c r="G344" s="320" t="s">
        <v>1481</v>
      </c>
      <c r="H344" s="581">
        <v>1800</v>
      </c>
      <c r="I344" s="581" t="s">
        <v>44</v>
      </c>
      <c r="J344" s="581">
        <v>25</v>
      </c>
      <c r="K344" s="585">
        <v>0</v>
      </c>
      <c r="L344" s="589">
        <v>25</v>
      </c>
      <c r="M344" s="591">
        <f>N344-J344</f>
        <v>235</v>
      </c>
      <c r="N344" s="581">
        <v>260</v>
      </c>
      <c r="O344" s="581">
        <v>290</v>
      </c>
      <c r="P344" s="110"/>
      <c r="Q344" s="331"/>
      <c r="R344" s="325"/>
      <c r="S344" s="320"/>
      <c r="T344" s="110"/>
      <c r="U344" s="587" t="s">
        <v>1482</v>
      </c>
    </row>
    <row r="345" spans="1:21" x14ac:dyDescent="0.35">
      <c r="A345" s="339" t="s">
        <v>320</v>
      </c>
      <c r="B345" s="110">
        <v>2024</v>
      </c>
      <c r="C345" s="110"/>
      <c r="D345" s="110"/>
      <c r="E345" s="578"/>
      <c r="F345" s="325"/>
      <c r="G345" s="320" t="s">
        <v>1037</v>
      </c>
      <c r="H345" s="582"/>
      <c r="I345" s="582"/>
      <c r="J345" s="582"/>
      <c r="K345" s="586"/>
      <c r="L345" s="590"/>
      <c r="M345" s="592"/>
      <c r="N345" s="582"/>
      <c r="O345" s="582"/>
      <c r="P345" s="110"/>
      <c r="Q345" s="331"/>
      <c r="R345" s="325"/>
      <c r="S345" s="320"/>
      <c r="T345" s="110"/>
      <c r="U345" s="588"/>
    </row>
    <row r="346" spans="1:21" x14ac:dyDescent="0.35">
      <c r="A346" s="338" t="s">
        <v>320</v>
      </c>
      <c r="B346" s="110">
        <v>2024</v>
      </c>
      <c r="C346" s="110"/>
      <c r="D346" s="110"/>
      <c r="E346" s="577" t="s">
        <v>1483</v>
      </c>
      <c r="F346" s="110"/>
      <c r="G346" s="323" t="s">
        <v>1484</v>
      </c>
      <c r="H346" s="581">
        <v>6860</v>
      </c>
      <c r="I346" s="581" t="s">
        <v>16</v>
      </c>
      <c r="J346" s="581">
        <v>210</v>
      </c>
      <c r="K346" s="585">
        <v>64</v>
      </c>
      <c r="L346" s="581">
        <v>145</v>
      </c>
      <c r="M346" s="596">
        <f>N346-J346</f>
        <v>-144</v>
      </c>
      <c r="N346" s="581">
        <v>66</v>
      </c>
      <c r="O346" s="581">
        <v>73</v>
      </c>
      <c r="P346" s="110"/>
      <c r="Q346" s="331"/>
      <c r="R346" s="110"/>
      <c r="S346" s="323"/>
      <c r="T346" s="110"/>
      <c r="U346" s="587" t="s">
        <v>1485</v>
      </c>
    </row>
    <row r="347" spans="1:21" x14ac:dyDescent="0.35">
      <c r="A347" s="339" t="s">
        <v>320</v>
      </c>
      <c r="B347" s="110">
        <v>2024</v>
      </c>
      <c r="C347" s="110"/>
      <c r="D347" s="110"/>
      <c r="E347" s="578"/>
      <c r="F347" s="325"/>
      <c r="G347" s="320" t="s">
        <v>1037</v>
      </c>
      <c r="H347" s="582"/>
      <c r="I347" s="582"/>
      <c r="J347" s="582"/>
      <c r="K347" s="586"/>
      <c r="L347" s="582"/>
      <c r="M347" s="597"/>
      <c r="N347" s="582"/>
      <c r="O347" s="582"/>
      <c r="P347" s="110"/>
      <c r="Q347" s="331"/>
      <c r="R347" s="325"/>
      <c r="S347" s="320"/>
      <c r="T347" s="110"/>
      <c r="U347" s="588"/>
    </row>
    <row r="348" spans="1:21" x14ac:dyDescent="0.35">
      <c r="A348" s="339" t="s">
        <v>320</v>
      </c>
      <c r="B348" s="110">
        <v>2024</v>
      </c>
      <c r="C348" s="110"/>
      <c r="D348" s="110"/>
      <c r="E348" s="577" t="s">
        <v>1486</v>
      </c>
      <c r="F348" s="325"/>
      <c r="G348" s="320" t="s">
        <v>1478</v>
      </c>
      <c r="H348" s="581">
        <v>750</v>
      </c>
      <c r="I348" s="581" t="s">
        <v>44</v>
      </c>
      <c r="J348" s="581">
        <v>15</v>
      </c>
      <c r="K348" s="585"/>
      <c r="L348" s="589">
        <v>14.5</v>
      </c>
      <c r="M348" s="591" t="s">
        <v>1487</v>
      </c>
      <c r="N348" s="581" t="s">
        <v>1488</v>
      </c>
      <c r="O348" s="581" t="s">
        <v>1489</v>
      </c>
      <c r="P348" s="110"/>
      <c r="Q348" s="331"/>
      <c r="R348" s="325"/>
      <c r="S348" s="320"/>
      <c r="T348" s="110"/>
      <c r="U348" s="579" t="s">
        <v>1490</v>
      </c>
    </row>
    <row r="349" spans="1:21" x14ac:dyDescent="0.35">
      <c r="A349" s="338" t="s">
        <v>320</v>
      </c>
      <c r="B349" s="110">
        <v>2024</v>
      </c>
      <c r="C349" s="110"/>
      <c r="D349" s="110"/>
      <c r="E349" s="578"/>
      <c r="F349" s="110"/>
      <c r="G349" s="323" t="s">
        <v>1037</v>
      </c>
      <c r="H349" s="582"/>
      <c r="I349" s="582"/>
      <c r="J349" s="582"/>
      <c r="K349" s="586"/>
      <c r="L349" s="590"/>
      <c r="M349" s="592"/>
      <c r="N349" s="582"/>
      <c r="O349" s="582"/>
      <c r="P349" s="110"/>
      <c r="Q349" s="331"/>
      <c r="R349" s="110"/>
      <c r="S349" s="323"/>
      <c r="T349" s="110"/>
      <c r="U349" s="580"/>
    </row>
    <row r="350" spans="1:21" x14ac:dyDescent="0.35">
      <c r="A350" s="339" t="s">
        <v>320</v>
      </c>
      <c r="B350" s="110">
        <v>2024</v>
      </c>
      <c r="C350" s="110"/>
      <c r="D350" s="110"/>
      <c r="E350" s="337" t="s">
        <v>1491</v>
      </c>
      <c r="F350" s="325"/>
      <c r="G350" s="320" t="s">
        <v>1492</v>
      </c>
      <c r="H350" s="110">
        <v>440</v>
      </c>
      <c r="I350" s="110" t="s">
        <v>129</v>
      </c>
      <c r="J350" s="110">
        <v>5</v>
      </c>
      <c r="K350" s="331">
        <v>-4</v>
      </c>
      <c r="L350" s="325">
        <v>9</v>
      </c>
      <c r="M350" s="320" t="s">
        <v>380</v>
      </c>
      <c r="N350" s="110" t="s">
        <v>380</v>
      </c>
      <c r="O350" s="110" t="s">
        <v>380</v>
      </c>
      <c r="P350" s="110"/>
      <c r="Q350" s="331"/>
      <c r="R350" s="325"/>
      <c r="S350" s="320"/>
      <c r="T350" s="110"/>
      <c r="U350" s="445" t="s">
        <v>1493</v>
      </c>
    </row>
    <row r="351" spans="1:21" x14ac:dyDescent="0.35">
      <c r="A351" s="339" t="s">
        <v>320</v>
      </c>
      <c r="B351" s="110">
        <v>2024</v>
      </c>
      <c r="C351" s="110"/>
      <c r="D351" s="110"/>
      <c r="E351" s="337" t="s">
        <v>1494</v>
      </c>
      <c r="F351" s="325"/>
      <c r="G351" s="320" t="s">
        <v>1492</v>
      </c>
      <c r="H351" s="110">
        <v>340</v>
      </c>
      <c r="I351" s="110" t="s">
        <v>44</v>
      </c>
      <c r="J351" s="110">
        <v>13</v>
      </c>
      <c r="K351" s="331"/>
      <c r="L351" s="325">
        <v>13</v>
      </c>
      <c r="M351" s="320" t="s">
        <v>380</v>
      </c>
      <c r="N351" s="110" t="s">
        <v>380</v>
      </c>
      <c r="O351" s="110" t="s">
        <v>380</v>
      </c>
      <c r="P351" s="110"/>
      <c r="Q351" s="331"/>
      <c r="R351" s="325"/>
      <c r="S351" s="320"/>
      <c r="T351" s="110"/>
      <c r="U351" s="579" t="s">
        <v>1493</v>
      </c>
    </row>
    <row r="352" spans="1:21" x14ac:dyDescent="0.35">
      <c r="A352" s="338" t="s">
        <v>320</v>
      </c>
      <c r="B352" s="110">
        <v>2024</v>
      </c>
      <c r="C352" s="110"/>
      <c r="D352" s="110"/>
      <c r="E352" s="337" t="s">
        <v>1495</v>
      </c>
      <c r="F352" s="110"/>
      <c r="G352" s="323" t="s">
        <v>1492</v>
      </c>
      <c r="H352" s="110">
        <v>300</v>
      </c>
      <c r="I352" s="110" t="s">
        <v>44</v>
      </c>
      <c r="J352" s="110">
        <v>6</v>
      </c>
      <c r="K352" s="331"/>
      <c r="L352" s="110">
        <v>6</v>
      </c>
      <c r="M352" s="323" t="s">
        <v>380</v>
      </c>
      <c r="N352" s="110" t="s">
        <v>380</v>
      </c>
      <c r="O352" s="110" t="s">
        <v>380</v>
      </c>
      <c r="P352" s="110"/>
      <c r="Q352" s="331"/>
      <c r="R352" s="110"/>
      <c r="S352" s="323"/>
      <c r="T352" s="110"/>
      <c r="U352" s="580"/>
    </row>
    <row r="353" spans="1:21" ht="24" x14ac:dyDescent="0.35">
      <c r="A353" s="339" t="s">
        <v>320</v>
      </c>
      <c r="B353" s="110">
        <v>2024</v>
      </c>
      <c r="C353" s="110"/>
      <c r="D353" s="110"/>
      <c r="E353" s="337" t="s">
        <v>1496</v>
      </c>
      <c r="F353" s="325"/>
      <c r="G353" s="320" t="s">
        <v>1497</v>
      </c>
      <c r="H353" s="110">
        <v>970</v>
      </c>
      <c r="I353" s="110" t="s">
        <v>59</v>
      </c>
      <c r="J353" s="110">
        <v>22</v>
      </c>
      <c r="K353" s="331">
        <v>-19</v>
      </c>
      <c r="L353" s="325">
        <v>41</v>
      </c>
      <c r="M353" s="320" t="s">
        <v>380</v>
      </c>
      <c r="N353" s="110" t="s">
        <v>380</v>
      </c>
      <c r="O353" s="110" t="s">
        <v>380</v>
      </c>
      <c r="P353" s="110"/>
      <c r="Q353" s="331"/>
      <c r="R353" s="325"/>
      <c r="S353" s="320"/>
      <c r="T353" s="110"/>
      <c r="U353" s="579" t="s">
        <v>1498</v>
      </c>
    </row>
    <row r="354" spans="1:21" ht="24" x14ac:dyDescent="0.35">
      <c r="A354" s="339" t="s">
        <v>320</v>
      </c>
      <c r="B354" s="110">
        <v>2024</v>
      </c>
      <c r="C354" s="110"/>
      <c r="D354" s="110"/>
      <c r="E354" s="337" t="s">
        <v>1499</v>
      </c>
      <c r="F354" s="325"/>
      <c r="G354" s="320" t="s">
        <v>1497</v>
      </c>
      <c r="H354" s="110">
        <v>3120</v>
      </c>
      <c r="I354" s="110" t="s">
        <v>44</v>
      </c>
      <c r="J354" s="110">
        <v>70</v>
      </c>
      <c r="K354" s="331"/>
      <c r="L354" s="325">
        <v>72</v>
      </c>
      <c r="M354" s="320" t="s">
        <v>380</v>
      </c>
      <c r="N354" s="110" t="s">
        <v>380</v>
      </c>
      <c r="O354" s="110" t="s">
        <v>380</v>
      </c>
      <c r="P354" s="110"/>
      <c r="Q354" s="331"/>
      <c r="R354" s="325"/>
      <c r="S354" s="320"/>
      <c r="T354" s="110"/>
      <c r="U354" s="593"/>
    </row>
    <row r="355" spans="1:21" ht="24" x14ac:dyDescent="0.35">
      <c r="A355" s="338" t="s">
        <v>320</v>
      </c>
      <c r="B355" s="110">
        <v>2024</v>
      </c>
      <c r="C355" s="110"/>
      <c r="D355" s="110"/>
      <c r="E355" s="337" t="s">
        <v>1500</v>
      </c>
      <c r="F355" s="110"/>
      <c r="G355" s="323" t="s">
        <v>1497</v>
      </c>
      <c r="H355" s="110">
        <v>3320</v>
      </c>
      <c r="I355" s="110" t="s">
        <v>44</v>
      </c>
      <c r="J355" s="110">
        <v>54</v>
      </c>
      <c r="K355" s="331"/>
      <c r="L355" s="110">
        <v>56</v>
      </c>
      <c r="M355" s="323" t="s">
        <v>380</v>
      </c>
      <c r="N355" s="110" t="s">
        <v>380</v>
      </c>
      <c r="O355" s="110" t="s">
        <v>380</v>
      </c>
      <c r="P355" s="110"/>
      <c r="Q355" s="331"/>
      <c r="R355" s="110"/>
      <c r="S355" s="323"/>
      <c r="T355" s="110"/>
      <c r="U355" s="580"/>
    </row>
    <row r="356" spans="1:21" ht="24" x14ac:dyDescent="0.35">
      <c r="A356" s="339" t="s">
        <v>339</v>
      </c>
      <c r="B356" s="110">
        <v>2024</v>
      </c>
      <c r="C356" s="598" t="s">
        <v>1544</v>
      </c>
      <c r="D356" s="599"/>
      <c r="E356" s="337" t="s">
        <v>340</v>
      </c>
      <c r="F356" s="325"/>
      <c r="G356" s="320" t="s">
        <v>1501</v>
      </c>
      <c r="H356" s="110">
        <v>220</v>
      </c>
      <c r="I356" s="110" t="s">
        <v>1471</v>
      </c>
      <c r="J356" s="110">
        <v>9.5</v>
      </c>
      <c r="K356" s="331">
        <v>8</v>
      </c>
      <c r="L356" s="325">
        <v>1.5</v>
      </c>
      <c r="M356" s="320">
        <v>0.5</v>
      </c>
      <c r="N356" s="110">
        <v>9</v>
      </c>
      <c r="O356" s="110" t="s">
        <v>1502</v>
      </c>
      <c r="P356" s="110"/>
      <c r="Q356" s="331"/>
      <c r="R356" s="325"/>
      <c r="S356" s="320"/>
      <c r="T356" s="110"/>
      <c r="U356" s="445" t="s">
        <v>1503</v>
      </c>
    </row>
    <row r="357" spans="1:21" ht="24" x14ac:dyDescent="0.35">
      <c r="A357" s="339" t="s">
        <v>339</v>
      </c>
      <c r="B357" s="110">
        <v>2024</v>
      </c>
      <c r="C357" s="598" t="s">
        <v>1544</v>
      </c>
      <c r="D357" s="599"/>
      <c r="E357" s="337" t="s">
        <v>1504</v>
      </c>
      <c r="F357" s="325"/>
      <c r="G357" s="320" t="s">
        <v>1505</v>
      </c>
      <c r="H357" s="110">
        <v>70</v>
      </c>
      <c r="I357" s="110" t="s">
        <v>44</v>
      </c>
      <c r="J357" s="110">
        <v>0.5</v>
      </c>
      <c r="K357" s="331">
        <v>0</v>
      </c>
      <c r="L357" s="325">
        <v>0.5</v>
      </c>
      <c r="M357" s="320">
        <v>-4</v>
      </c>
      <c r="N357" s="110">
        <v>4.5</v>
      </c>
      <c r="O357" s="110" t="s">
        <v>1506</v>
      </c>
      <c r="P357" s="110"/>
      <c r="Q357" s="331"/>
      <c r="R357" s="325"/>
      <c r="S357" s="320"/>
      <c r="T357" s="110"/>
      <c r="U357" s="424" t="s">
        <v>1507</v>
      </c>
    </row>
    <row r="358" spans="1:21" ht="24" x14ac:dyDescent="0.35">
      <c r="A358" s="338" t="s">
        <v>339</v>
      </c>
      <c r="B358" s="110">
        <v>2024</v>
      </c>
      <c r="C358" s="598" t="s">
        <v>1544</v>
      </c>
      <c r="D358" s="599"/>
      <c r="E358" s="337" t="s">
        <v>1508</v>
      </c>
      <c r="F358" s="110"/>
      <c r="G358" s="323" t="s">
        <v>1505</v>
      </c>
      <c r="H358" s="110">
        <v>70</v>
      </c>
      <c r="I358" s="110" t="s">
        <v>1509</v>
      </c>
      <c r="J358" s="110">
        <v>8.5</v>
      </c>
      <c r="K358" s="331">
        <v>7</v>
      </c>
      <c r="L358" s="110">
        <v>1.5</v>
      </c>
      <c r="M358" s="323">
        <v>1.5</v>
      </c>
      <c r="N358" s="110">
        <v>7</v>
      </c>
      <c r="O358" s="110" t="s">
        <v>1510</v>
      </c>
      <c r="P358" s="110"/>
      <c r="Q358" s="331"/>
      <c r="R358" s="110"/>
      <c r="S358" s="323"/>
      <c r="T358" s="110"/>
      <c r="U358" s="424" t="s">
        <v>1511</v>
      </c>
    </row>
    <row r="359" spans="1:21" ht="24" x14ac:dyDescent="0.35">
      <c r="A359" s="339" t="s">
        <v>339</v>
      </c>
      <c r="B359" s="110">
        <v>2024</v>
      </c>
      <c r="C359" s="598" t="s">
        <v>1544</v>
      </c>
      <c r="D359" s="599"/>
      <c r="E359" s="337" t="s">
        <v>1512</v>
      </c>
      <c r="F359" s="325"/>
      <c r="G359" s="320" t="s">
        <v>1505</v>
      </c>
      <c r="H359" s="110">
        <v>140</v>
      </c>
      <c r="I359" s="110" t="s">
        <v>21</v>
      </c>
      <c r="J359" s="110">
        <v>3.5</v>
      </c>
      <c r="K359" s="331">
        <v>3</v>
      </c>
      <c r="L359" s="325">
        <v>0.5</v>
      </c>
      <c r="M359" s="320">
        <v>-3.5</v>
      </c>
      <c r="N359" s="110">
        <v>7</v>
      </c>
      <c r="O359" s="110">
        <v>8</v>
      </c>
      <c r="P359" s="110"/>
      <c r="Q359" s="331"/>
      <c r="R359" s="325"/>
      <c r="S359" s="320"/>
      <c r="T359" s="110"/>
      <c r="U359" s="445" t="s">
        <v>1513</v>
      </c>
    </row>
    <row r="360" spans="1:21" ht="24" x14ac:dyDescent="0.35">
      <c r="A360" s="339" t="s">
        <v>339</v>
      </c>
      <c r="B360" s="110">
        <v>2024</v>
      </c>
      <c r="C360" s="598" t="s">
        <v>1544</v>
      </c>
      <c r="D360" s="599"/>
      <c r="E360" s="337" t="s">
        <v>1514</v>
      </c>
      <c r="F360" s="325"/>
      <c r="G360" s="320" t="s">
        <v>1497</v>
      </c>
      <c r="H360" s="110">
        <v>200</v>
      </c>
      <c r="I360" s="110" t="s">
        <v>16</v>
      </c>
      <c r="J360" s="110">
        <v>3</v>
      </c>
      <c r="K360" s="331">
        <v>2</v>
      </c>
      <c r="L360" s="325">
        <v>1</v>
      </c>
      <c r="M360" s="320"/>
      <c r="N360" s="110"/>
      <c r="O360" s="110" t="s">
        <v>380</v>
      </c>
      <c r="P360" s="110"/>
      <c r="Q360" s="331"/>
      <c r="R360" s="325"/>
      <c r="S360" s="320"/>
      <c r="T360" s="110"/>
      <c r="U360" s="445" t="s">
        <v>1515</v>
      </c>
    </row>
    <row r="361" spans="1:21" ht="24" x14ac:dyDescent="0.35">
      <c r="A361" s="338" t="s">
        <v>339</v>
      </c>
      <c r="B361" s="110">
        <v>2024</v>
      </c>
      <c r="C361" s="598" t="s">
        <v>1545</v>
      </c>
      <c r="D361" s="599"/>
      <c r="E361" s="337" t="s">
        <v>1516</v>
      </c>
      <c r="F361" s="110"/>
      <c r="G361" s="323" t="s">
        <v>1517</v>
      </c>
      <c r="H361" s="110">
        <v>1380</v>
      </c>
      <c r="I361" s="110" t="s">
        <v>16</v>
      </c>
      <c r="J361" s="110">
        <v>44</v>
      </c>
      <c r="K361" s="331">
        <v>12</v>
      </c>
      <c r="L361" s="110">
        <v>32</v>
      </c>
      <c r="M361" s="323">
        <v>16</v>
      </c>
      <c r="N361" s="110">
        <v>28</v>
      </c>
      <c r="O361" s="110">
        <v>31</v>
      </c>
      <c r="P361" s="110"/>
      <c r="Q361" s="331"/>
      <c r="R361" s="110"/>
      <c r="S361" s="323"/>
      <c r="T361" s="110"/>
      <c r="U361" s="424" t="s">
        <v>1518</v>
      </c>
    </row>
    <row r="362" spans="1:21" ht="24" x14ac:dyDescent="0.35">
      <c r="A362" s="339" t="s">
        <v>339</v>
      </c>
      <c r="B362" s="110">
        <v>2024</v>
      </c>
      <c r="C362" s="598" t="s">
        <v>1545</v>
      </c>
      <c r="D362" s="599"/>
      <c r="E362" s="337" t="s">
        <v>1519</v>
      </c>
      <c r="F362" s="325"/>
      <c r="G362" s="320" t="s">
        <v>1517</v>
      </c>
      <c r="H362" s="110">
        <v>1190</v>
      </c>
      <c r="I362" s="110" t="s">
        <v>21</v>
      </c>
      <c r="J362" s="110">
        <v>69</v>
      </c>
      <c r="K362" s="331">
        <v>21</v>
      </c>
      <c r="L362" s="325">
        <v>48</v>
      </c>
      <c r="M362" s="320">
        <v>48</v>
      </c>
      <c r="N362" s="110">
        <v>21</v>
      </c>
      <c r="O362" s="110">
        <v>23</v>
      </c>
      <c r="P362" s="110"/>
      <c r="Q362" s="331"/>
      <c r="R362" s="325"/>
      <c r="S362" s="320"/>
      <c r="T362" s="110"/>
      <c r="U362" s="424" t="s">
        <v>1520</v>
      </c>
    </row>
    <row r="363" spans="1:21" x14ac:dyDescent="0.35">
      <c r="A363" s="339" t="s">
        <v>339</v>
      </c>
      <c r="B363" s="110">
        <v>2024</v>
      </c>
      <c r="C363" s="598" t="s">
        <v>1545</v>
      </c>
      <c r="D363" s="599"/>
      <c r="E363" s="337" t="s">
        <v>1521</v>
      </c>
      <c r="F363" s="325"/>
      <c r="G363" s="320" t="s">
        <v>1522</v>
      </c>
      <c r="H363" s="110">
        <v>2325</v>
      </c>
      <c r="I363" s="110" t="s">
        <v>44</v>
      </c>
      <c r="J363" s="110">
        <v>12.5</v>
      </c>
      <c r="K363" s="331">
        <v>0</v>
      </c>
      <c r="L363" s="325">
        <v>15</v>
      </c>
      <c r="M363" s="320">
        <v>-12.5</v>
      </c>
      <c r="N363" s="110">
        <v>25</v>
      </c>
      <c r="O363" s="110" t="s">
        <v>1523</v>
      </c>
      <c r="P363" s="110"/>
      <c r="Q363" s="331"/>
      <c r="R363" s="325"/>
      <c r="S363" s="320"/>
      <c r="T363" s="110"/>
      <c r="U363" s="594" t="s">
        <v>1524</v>
      </c>
    </row>
    <row r="364" spans="1:21" x14ac:dyDescent="0.35">
      <c r="A364" s="338" t="s">
        <v>339</v>
      </c>
      <c r="B364" s="110">
        <v>2024</v>
      </c>
      <c r="C364" s="598" t="s">
        <v>1545</v>
      </c>
      <c r="D364" s="599"/>
      <c r="E364" s="337" t="s">
        <v>1525</v>
      </c>
      <c r="F364" s="110"/>
      <c r="G364" s="323" t="s">
        <v>1522</v>
      </c>
      <c r="H364" s="110">
        <v>610</v>
      </c>
      <c r="I364" s="110" t="s">
        <v>44</v>
      </c>
      <c r="J364" s="110">
        <v>13</v>
      </c>
      <c r="K364" s="331">
        <v>0</v>
      </c>
      <c r="L364" s="110">
        <v>14</v>
      </c>
      <c r="M364" s="323">
        <v>-3</v>
      </c>
      <c r="N364" s="110">
        <v>16</v>
      </c>
      <c r="O364" s="110">
        <v>8</v>
      </c>
      <c r="P364" s="110"/>
      <c r="Q364" s="331"/>
      <c r="R364" s="110"/>
      <c r="S364" s="323"/>
      <c r="T364" s="110"/>
      <c r="U364" s="595"/>
    </row>
    <row r="365" spans="1:21" x14ac:dyDescent="0.35">
      <c r="A365" s="339" t="s">
        <v>339</v>
      </c>
      <c r="B365" s="110">
        <v>2024</v>
      </c>
      <c r="C365" s="598" t="s">
        <v>1545</v>
      </c>
      <c r="D365" s="599"/>
      <c r="E365" s="337" t="s">
        <v>1526</v>
      </c>
      <c r="F365" s="325"/>
      <c r="G365" s="320" t="s">
        <v>1522</v>
      </c>
      <c r="H365" s="110">
        <v>50</v>
      </c>
      <c r="I365" s="110" t="s">
        <v>1527</v>
      </c>
      <c r="J365" s="110">
        <v>6</v>
      </c>
      <c r="K365" s="331">
        <v>3</v>
      </c>
      <c r="L365" s="325">
        <v>3</v>
      </c>
      <c r="M365" s="320">
        <v>1.5</v>
      </c>
      <c r="N365" s="110">
        <v>4.5</v>
      </c>
      <c r="O365" s="110">
        <v>5</v>
      </c>
      <c r="P365" s="110"/>
      <c r="Q365" s="331"/>
      <c r="R365" s="325"/>
      <c r="S365" s="320"/>
      <c r="T365" s="110"/>
      <c r="U365" s="424" t="s">
        <v>1528</v>
      </c>
    </row>
    <row r="366" spans="1:21" x14ac:dyDescent="0.35">
      <c r="A366" s="339" t="s">
        <v>339</v>
      </c>
      <c r="B366" s="110">
        <v>2024</v>
      </c>
      <c r="C366" s="598" t="s">
        <v>1546</v>
      </c>
      <c r="D366" s="599"/>
      <c r="E366" s="337" t="s">
        <v>1529</v>
      </c>
      <c r="F366" s="325"/>
      <c r="G366" s="320"/>
      <c r="H366" s="110">
        <v>110</v>
      </c>
      <c r="I366" s="110" t="s">
        <v>21</v>
      </c>
      <c r="J366" s="110">
        <v>5</v>
      </c>
      <c r="K366" s="331">
        <v>2</v>
      </c>
      <c r="L366" s="325">
        <v>2.5</v>
      </c>
      <c r="M366" s="320">
        <v>-4</v>
      </c>
      <c r="N366" s="110">
        <v>9</v>
      </c>
      <c r="O366" s="110">
        <v>10</v>
      </c>
      <c r="P366" s="110"/>
      <c r="Q366" s="331"/>
      <c r="R366" s="325"/>
      <c r="S366" s="320"/>
      <c r="T366" s="110"/>
      <c r="U366" s="445" t="s">
        <v>1530</v>
      </c>
    </row>
    <row r="367" spans="1:21" ht="24" x14ac:dyDescent="0.35">
      <c r="A367" s="338" t="s">
        <v>339</v>
      </c>
      <c r="B367" s="110">
        <v>2024</v>
      </c>
      <c r="C367" s="600" t="s">
        <v>1546</v>
      </c>
      <c r="D367" s="601"/>
      <c r="E367" s="337" t="s">
        <v>1531</v>
      </c>
      <c r="F367" s="110"/>
      <c r="G367" s="323"/>
      <c r="H367" s="110">
        <v>4720</v>
      </c>
      <c r="I367" s="110" t="s">
        <v>16</v>
      </c>
      <c r="J367" s="110">
        <v>165</v>
      </c>
      <c r="K367" s="331">
        <v>48</v>
      </c>
      <c r="L367" s="110">
        <v>118</v>
      </c>
      <c r="M367" s="323"/>
      <c r="N367" s="110"/>
      <c r="O367" s="110" t="s">
        <v>380</v>
      </c>
      <c r="P367" s="110"/>
      <c r="Q367" s="331"/>
      <c r="R367" s="110"/>
      <c r="S367" s="323"/>
      <c r="T367" s="110"/>
      <c r="U367" s="445" t="s">
        <v>1532</v>
      </c>
    </row>
    <row r="368" spans="1:21" x14ac:dyDescent="0.35">
      <c r="A368" s="339" t="s">
        <v>339</v>
      </c>
      <c r="B368" s="110">
        <v>2024</v>
      </c>
      <c r="C368" s="600" t="s">
        <v>1546</v>
      </c>
      <c r="D368" s="601"/>
      <c r="E368" s="337" t="s">
        <v>1533</v>
      </c>
      <c r="F368" s="325"/>
      <c r="G368" s="320"/>
      <c r="H368" s="110">
        <v>3870</v>
      </c>
      <c r="I368" s="110" t="s">
        <v>44</v>
      </c>
      <c r="J368" s="110">
        <v>250</v>
      </c>
      <c r="K368" s="331">
        <v>3</v>
      </c>
      <c r="L368" s="325">
        <v>246</v>
      </c>
      <c r="M368" s="320">
        <v>-40</v>
      </c>
      <c r="N368" s="110">
        <v>290</v>
      </c>
      <c r="O368" s="110">
        <v>320</v>
      </c>
      <c r="P368" s="110"/>
      <c r="Q368" s="331"/>
      <c r="R368" s="325"/>
      <c r="S368" s="320"/>
      <c r="T368" s="110"/>
      <c r="U368" s="594" t="s">
        <v>1534</v>
      </c>
    </row>
    <row r="369" spans="1:21" x14ac:dyDescent="0.35">
      <c r="A369" s="339" t="s">
        <v>339</v>
      </c>
      <c r="B369" s="110">
        <v>2024</v>
      </c>
      <c r="C369" s="600" t="s">
        <v>1546</v>
      </c>
      <c r="D369" s="601"/>
      <c r="E369" s="337" t="s">
        <v>1535</v>
      </c>
      <c r="F369" s="325"/>
      <c r="G369" s="320"/>
      <c r="H369" s="110">
        <v>14160</v>
      </c>
      <c r="I369" s="110" t="s">
        <v>16</v>
      </c>
      <c r="J369" s="110">
        <v>693</v>
      </c>
      <c r="K369" s="331">
        <v>134</v>
      </c>
      <c r="L369" s="325">
        <v>559</v>
      </c>
      <c r="M369" s="320">
        <v>-342</v>
      </c>
      <c r="N369" s="110">
        <v>1035</v>
      </c>
      <c r="O369" s="110">
        <v>1150</v>
      </c>
      <c r="P369" s="110"/>
      <c r="Q369" s="331"/>
      <c r="R369" s="325"/>
      <c r="S369" s="320"/>
      <c r="T369" s="110"/>
      <c r="U369" s="595"/>
    </row>
    <row r="370" spans="1:21" x14ac:dyDescent="0.35">
      <c r="A370" s="338" t="s">
        <v>339</v>
      </c>
      <c r="B370" s="110">
        <v>2024</v>
      </c>
      <c r="C370" s="600" t="s">
        <v>1546</v>
      </c>
      <c r="D370" s="601"/>
      <c r="E370" s="337" t="s">
        <v>1536</v>
      </c>
      <c r="F370" s="110"/>
      <c r="G370" s="323"/>
      <c r="H370" s="110">
        <v>460</v>
      </c>
      <c r="I370" s="110" t="s">
        <v>16</v>
      </c>
      <c r="J370" s="110">
        <v>14</v>
      </c>
      <c r="K370" s="331">
        <v>4</v>
      </c>
      <c r="L370" s="110">
        <v>10</v>
      </c>
      <c r="M370" s="323"/>
      <c r="N370" s="110"/>
      <c r="O370" s="110"/>
      <c r="P370" s="110"/>
      <c r="Q370" s="331"/>
      <c r="R370" s="110"/>
      <c r="S370" s="323"/>
      <c r="T370" s="110"/>
      <c r="U370" s="33"/>
    </row>
    <row r="371" spans="1:21" x14ac:dyDescent="0.35">
      <c r="A371" s="339" t="s">
        <v>339</v>
      </c>
      <c r="B371" s="110">
        <v>2024</v>
      </c>
      <c r="C371" s="600" t="s">
        <v>1546</v>
      </c>
      <c r="D371" s="601"/>
      <c r="E371" s="337" t="s">
        <v>1537</v>
      </c>
      <c r="F371" s="325"/>
      <c r="G371" s="320"/>
      <c r="H371" s="110">
        <v>280</v>
      </c>
      <c r="I371" s="110" t="s">
        <v>1538</v>
      </c>
      <c r="J371" s="110">
        <v>7</v>
      </c>
      <c r="K371" s="331">
        <v>-8</v>
      </c>
      <c r="L371" s="325">
        <v>15</v>
      </c>
      <c r="M371" s="320"/>
      <c r="N371" s="110"/>
      <c r="O371" s="110"/>
      <c r="P371" s="110"/>
      <c r="Q371" s="331"/>
      <c r="R371" s="325"/>
      <c r="S371" s="320"/>
      <c r="T371" s="110"/>
      <c r="U371" s="33"/>
    </row>
    <row r="372" spans="1:21" x14ac:dyDescent="0.35">
      <c r="A372" s="339" t="s">
        <v>339</v>
      </c>
      <c r="B372" s="110">
        <v>2024</v>
      </c>
      <c r="C372" s="600" t="s">
        <v>1546</v>
      </c>
      <c r="D372" s="601"/>
      <c r="E372" s="337" t="s">
        <v>1539</v>
      </c>
      <c r="F372" s="325"/>
      <c r="G372" s="320"/>
      <c r="H372" s="110">
        <v>80</v>
      </c>
      <c r="I372" s="110" t="s">
        <v>44</v>
      </c>
      <c r="J372" s="110">
        <v>3</v>
      </c>
      <c r="K372" s="331" t="s">
        <v>380</v>
      </c>
      <c r="L372" s="325">
        <v>3</v>
      </c>
      <c r="M372" s="320"/>
      <c r="N372" s="110"/>
      <c r="O372" s="110"/>
      <c r="P372" s="110"/>
      <c r="Q372" s="331"/>
      <c r="R372" s="325"/>
      <c r="S372" s="320"/>
      <c r="T372" s="110"/>
      <c r="U372" s="33"/>
    </row>
    <row r="373" spans="1:21" x14ac:dyDescent="0.35">
      <c r="A373" s="338" t="s">
        <v>339</v>
      </c>
      <c r="B373" s="110">
        <v>2024</v>
      </c>
      <c r="C373" s="600" t="s">
        <v>1546</v>
      </c>
      <c r="D373" s="601"/>
      <c r="E373" s="337" t="s">
        <v>1540</v>
      </c>
      <c r="F373" s="110"/>
      <c r="G373" s="323"/>
      <c r="H373" s="110">
        <v>90</v>
      </c>
      <c r="I373" s="110" t="s">
        <v>1527</v>
      </c>
      <c r="J373" s="110">
        <v>12</v>
      </c>
      <c r="K373" s="331">
        <v>6</v>
      </c>
      <c r="L373" s="110">
        <v>6</v>
      </c>
      <c r="M373" s="323"/>
      <c r="N373" s="110"/>
      <c r="O373" s="110"/>
      <c r="P373" s="110"/>
      <c r="Q373" s="331"/>
      <c r="R373" s="110"/>
      <c r="S373" s="323"/>
      <c r="T373" s="110"/>
      <c r="U373" s="33"/>
    </row>
    <row r="374" spans="1:21" x14ac:dyDescent="0.35">
      <c r="A374" s="339" t="s">
        <v>339</v>
      </c>
      <c r="B374" s="110">
        <v>2024</v>
      </c>
      <c r="C374" s="600" t="s">
        <v>1546</v>
      </c>
      <c r="D374" s="601"/>
      <c r="E374" s="337" t="s">
        <v>1541</v>
      </c>
      <c r="F374" s="325"/>
      <c r="G374" s="320"/>
      <c r="H374" s="110">
        <v>210</v>
      </c>
      <c r="I374" s="110" t="s">
        <v>1471</v>
      </c>
      <c r="J374" s="110">
        <v>15</v>
      </c>
      <c r="K374" s="331">
        <v>6</v>
      </c>
      <c r="L374" s="325">
        <v>9</v>
      </c>
      <c r="M374" s="320"/>
      <c r="N374" s="110"/>
      <c r="O374" s="110"/>
      <c r="P374" s="110"/>
      <c r="Q374" s="331"/>
      <c r="R374" s="325"/>
      <c r="S374" s="320"/>
      <c r="T374" s="110"/>
      <c r="U374" s="33"/>
    </row>
    <row r="375" spans="1:21" x14ac:dyDescent="0.35">
      <c r="A375" s="339" t="s">
        <v>339</v>
      </c>
      <c r="B375" s="110">
        <v>2024</v>
      </c>
      <c r="C375" s="600" t="s">
        <v>1546</v>
      </c>
      <c r="D375" s="601"/>
      <c r="E375" s="337" t="s">
        <v>1542</v>
      </c>
      <c r="F375" s="325"/>
      <c r="G375" s="320"/>
      <c r="H375" s="110">
        <v>200</v>
      </c>
      <c r="I375" s="110" t="s">
        <v>21</v>
      </c>
      <c r="J375" s="110">
        <v>9</v>
      </c>
      <c r="K375" s="331">
        <v>4</v>
      </c>
      <c r="L375" s="325">
        <v>5</v>
      </c>
      <c r="M375" s="320"/>
      <c r="N375" s="110"/>
      <c r="O375" s="110"/>
      <c r="P375" s="110"/>
      <c r="Q375" s="331"/>
      <c r="R375" s="325"/>
      <c r="S375" s="320"/>
      <c r="T375" s="110"/>
      <c r="U375" s="33"/>
    </row>
    <row r="376" spans="1:21" x14ac:dyDescent="0.35">
      <c r="A376" s="7" t="s">
        <v>248</v>
      </c>
      <c r="B376" s="110">
        <v>2024</v>
      </c>
      <c r="C376" s="33"/>
      <c r="D376" s="75"/>
      <c r="E376" s="359" t="s">
        <v>1547</v>
      </c>
      <c r="F376" s="366" t="s">
        <v>1561</v>
      </c>
      <c r="G376" s="483" t="s">
        <v>1562</v>
      </c>
      <c r="H376" s="342">
        <v>2775</v>
      </c>
      <c r="I376" s="346" t="s">
        <v>44</v>
      </c>
      <c r="J376" s="348">
        <v>430</v>
      </c>
      <c r="K376" s="353">
        <v>0</v>
      </c>
      <c r="L376" s="354">
        <v>430</v>
      </c>
      <c r="M376" s="477">
        <v>-100</v>
      </c>
      <c r="N376" s="478">
        <v>1470</v>
      </c>
      <c r="O376" s="280"/>
      <c r="P376" s="280"/>
      <c r="Q376" s="280"/>
      <c r="R376" s="280"/>
      <c r="S376" s="280"/>
      <c r="T376" s="280"/>
      <c r="U376" s="602" t="s">
        <v>1596</v>
      </c>
    </row>
    <row r="377" spans="1:21" x14ac:dyDescent="0.35">
      <c r="A377" s="7" t="s">
        <v>248</v>
      </c>
      <c r="B377" s="110">
        <v>2024</v>
      </c>
      <c r="C377" s="33"/>
      <c r="D377" s="75"/>
      <c r="E377" s="359" t="s">
        <v>244</v>
      </c>
      <c r="F377" s="365" t="s">
        <v>1561</v>
      </c>
      <c r="G377" s="483"/>
      <c r="H377" s="342">
        <v>910</v>
      </c>
      <c r="I377" s="349" t="s">
        <v>16</v>
      </c>
      <c r="J377" s="348">
        <v>235</v>
      </c>
      <c r="K377" s="353">
        <v>75</v>
      </c>
      <c r="L377" s="353">
        <v>160</v>
      </c>
      <c r="M377" s="477"/>
      <c r="N377" s="478"/>
      <c r="O377" s="280"/>
      <c r="P377" s="280"/>
      <c r="Q377" s="280"/>
      <c r="R377" s="280"/>
      <c r="S377" s="280"/>
      <c r="T377" s="280"/>
      <c r="U377" s="603"/>
    </row>
    <row r="378" spans="1:21" x14ac:dyDescent="0.35">
      <c r="A378" s="7" t="s">
        <v>248</v>
      </c>
      <c r="B378" s="110">
        <v>2024</v>
      </c>
      <c r="C378" s="33"/>
      <c r="D378" s="75"/>
      <c r="E378" s="609" t="s">
        <v>241</v>
      </c>
      <c r="F378" s="361" t="s">
        <v>1563</v>
      </c>
      <c r="G378" s="484" t="s">
        <v>1564</v>
      </c>
      <c r="H378" s="342">
        <v>2375</v>
      </c>
      <c r="I378" s="612" t="s">
        <v>44</v>
      </c>
      <c r="J378" s="348">
        <v>475</v>
      </c>
      <c r="K378" s="353">
        <v>0</v>
      </c>
      <c r="L378" s="353">
        <v>475</v>
      </c>
      <c r="M378" s="477"/>
      <c r="N378" s="478"/>
      <c r="O378" s="280"/>
      <c r="P378" s="280"/>
      <c r="Q378" s="280"/>
      <c r="R378" s="280"/>
      <c r="S378" s="280"/>
      <c r="T378" s="280"/>
      <c r="U378" s="602" t="s">
        <v>1597</v>
      </c>
    </row>
    <row r="379" spans="1:21" x14ac:dyDescent="0.35">
      <c r="A379" s="7" t="s">
        <v>248</v>
      </c>
      <c r="B379" s="110">
        <v>2024</v>
      </c>
      <c r="C379" s="33"/>
      <c r="D379" s="75"/>
      <c r="E379" s="609"/>
      <c r="F379" s="361" t="s">
        <v>1565</v>
      </c>
      <c r="G379" s="484"/>
      <c r="H379" s="342">
        <v>875</v>
      </c>
      <c r="I379" s="612"/>
      <c r="J379" s="348">
        <v>175</v>
      </c>
      <c r="K379" s="353">
        <v>0</v>
      </c>
      <c r="L379" s="353">
        <v>175</v>
      </c>
      <c r="M379" s="477"/>
      <c r="N379" s="478"/>
      <c r="O379" s="280"/>
      <c r="P379" s="280"/>
      <c r="Q379" s="280"/>
      <c r="R379" s="280"/>
      <c r="S379" s="280"/>
      <c r="T379" s="280"/>
      <c r="U379" s="604"/>
    </row>
    <row r="380" spans="1:21" x14ac:dyDescent="0.35">
      <c r="A380" s="7" t="s">
        <v>248</v>
      </c>
      <c r="B380" s="110">
        <v>2024</v>
      </c>
      <c r="C380" s="33"/>
      <c r="D380" s="75"/>
      <c r="E380" s="609"/>
      <c r="F380" s="360" t="s">
        <v>1566</v>
      </c>
      <c r="G380" s="484"/>
      <c r="H380" s="342">
        <v>715</v>
      </c>
      <c r="I380" s="612"/>
      <c r="J380" s="348">
        <v>245</v>
      </c>
      <c r="K380" s="353">
        <v>105</v>
      </c>
      <c r="L380" s="353">
        <v>140</v>
      </c>
      <c r="M380" s="477"/>
      <c r="N380" s="478"/>
      <c r="O380" s="280"/>
      <c r="P380" s="280"/>
      <c r="Q380" s="280"/>
      <c r="R380" s="280"/>
      <c r="S380" s="280"/>
      <c r="T380" s="280"/>
      <c r="U380" s="604"/>
    </row>
    <row r="381" spans="1:21" x14ac:dyDescent="0.35">
      <c r="A381" s="7" t="s">
        <v>248</v>
      </c>
      <c r="B381" s="110">
        <v>2024</v>
      </c>
      <c r="C381" s="33"/>
      <c r="D381" s="75"/>
      <c r="E381" s="609"/>
      <c r="F381" s="360" t="s">
        <v>1567</v>
      </c>
      <c r="G381" s="484"/>
      <c r="H381" s="342">
        <v>15</v>
      </c>
      <c r="I381" s="612"/>
      <c r="J381" s="348">
        <v>5</v>
      </c>
      <c r="K381" s="356" t="s">
        <v>22</v>
      </c>
      <c r="L381" s="353">
        <v>5</v>
      </c>
      <c r="M381" s="477"/>
      <c r="N381" s="478"/>
      <c r="O381" s="280"/>
      <c r="P381" s="280"/>
      <c r="Q381" s="280"/>
      <c r="R381" s="280"/>
      <c r="S381" s="280"/>
      <c r="T381" s="280"/>
      <c r="U381" s="603"/>
    </row>
    <row r="382" spans="1:21" ht="26" x14ac:dyDescent="0.35">
      <c r="A382" s="7" t="s">
        <v>248</v>
      </c>
      <c r="B382" s="110">
        <v>2024</v>
      </c>
      <c r="C382" s="33"/>
      <c r="D382" s="75"/>
      <c r="E382" s="609" t="s">
        <v>1548</v>
      </c>
      <c r="F382" s="361" t="s">
        <v>187</v>
      </c>
      <c r="G382" s="485" t="s">
        <v>1564</v>
      </c>
      <c r="H382" s="343">
        <v>650</v>
      </c>
      <c r="I382" s="475" t="s">
        <v>44</v>
      </c>
      <c r="J382" s="343">
        <v>110</v>
      </c>
      <c r="K382" s="353">
        <v>0</v>
      </c>
      <c r="L382" s="353">
        <v>110</v>
      </c>
      <c r="M382" s="479">
        <v>345</v>
      </c>
      <c r="N382" s="348">
        <v>390</v>
      </c>
      <c r="O382" s="280"/>
      <c r="P382" s="280"/>
      <c r="Q382" s="280"/>
      <c r="R382" s="280"/>
      <c r="S382" s="280"/>
      <c r="T382" s="280"/>
      <c r="U382" s="381" t="s">
        <v>1598</v>
      </c>
    </row>
    <row r="383" spans="1:21" x14ac:dyDescent="0.35">
      <c r="A383" s="7" t="s">
        <v>248</v>
      </c>
      <c r="B383" s="110">
        <v>2024</v>
      </c>
      <c r="C383" s="33"/>
      <c r="D383" s="75"/>
      <c r="E383" s="609"/>
      <c r="F383" s="360" t="s">
        <v>377</v>
      </c>
      <c r="G383" s="485"/>
      <c r="H383" s="343">
        <v>280</v>
      </c>
      <c r="I383" s="475"/>
      <c r="J383" s="343">
        <v>50</v>
      </c>
      <c r="K383" s="353">
        <v>0</v>
      </c>
      <c r="L383" s="353">
        <v>50</v>
      </c>
      <c r="M383" s="480"/>
      <c r="N383" s="348">
        <v>115</v>
      </c>
      <c r="O383" s="280"/>
      <c r="P383" s="280"/>
      <c r="Q383" s="280"/>
      <c r="R383" s="280"/>
      <c r="S383" s="280"/>
      <c r="T383" s="280"/>
      <c r="U383" s="382" t="s">
        <v>1599</v>
      </c>
    </row>
    <row r="384" spans="1:21" ht="24" x14ac:dyDescent="0.35">
      <c r="A384" s="7" t="s">
        <v>248</v>
      </c>
      <c r="B384" s="110">
        <v>2024</v>
      </c>
      <c r="C384" s="33"/>
      <c r="D384" s="75"/>
      <c r="E384" s="340" t="s">
        <v>1549</v>
      </c>
      <c r="F384" s="361" t="s">
        <v>187</v>
      </c>
      <c r="G384" s="350" t="s">
        <v>1568</v>
      </c>
      <c r="H384" s="343">
        <v>220</v>
      </c>
      <c r="I384" s="349" t="s">
        <v>44</v>
      </c>
      <c r="J384" s="343">
        <v>30</v>
      </c>
      <c r="K384" s="353">
        <v>0</v>
      </c>
      <c r="L384" s="353">
        <v>30</v>
      </c>
      <c r="M384" s="355">
        <v>40</v>
      </c>
      <c r="N384" s="348">
        <v>70</v>
      </c>
      <c r="O384" s="280"/>
      <c r="P384" s="280"/>
      <c r="Q384" s="280"/>
      <c r="R384" s="280"/>
      <c r="S384" s="280"/>
      <c r="T384" s="280"/>
      <c r="U384" s="383" t="s">
        <v>1600</v>
      </c>
    </row>
    <row r="385" spans="1:21" x14ac:dyDescent="0.35">
      <c r="A385" s="7" t="s">
        <v>248</v>
      </c>
      <c r="B385" s="110">
        <v>2024</v>
      </c>
      <c r="C385" s="33"/>
      <c r="D385" s="75"/>
      <c r="E385" s="340" t="s">
        <v>1550</v>
      </c>
      <c r="F385" s="361" t="s">
        <v>187</v>
      </c>
      <c r="G385" s="351" t="s">
        <v>1569</v>
      </c>
      <c r="H385" s="343">
        <v>130</v>
      </c>
      <c r="I385" s="349" t="s">
        <v>1471</v>
      </c>
      <c r="J385" s="343">
        <v>45</v>
      </c>
      <c r="K385" s="353">
        <v>30</v>
      </c>
      <c r="L385" s="353">
        <v>15</v>
      </c>
      <c r="M385" s="355">
        <v>-15</v>
      </c>
      <c r="N385" s="348">
        <v>30</v>
      </c>
      <c r="O385" s="280"/>
      <c r="P385" s="280"/>
      <c r="Q385" s="280"/>
      <c r="R385" s="280"/>
      <c r="S385" s="280"/>
      <c r="T385" s="280"/>
      <c r="U385" s="384" t="s">
        <v>1601</v>
      </c>
    </row>
    <row r="386" spans="1:21" ht="39" x14ac:dyDescent="0.35">
      <c r="A386" s="7" t="s">
        <v>248</v>
      </c>
      <c r="B386" s="110">
        <v>2024</v>
      </c>
      <c r="C386" s="33"/>
      <c r="D386" s="75"/>
      <c r="E386" s="340" t="s">
        <v>1551</v>
      </c>
      <c r="F386" s="361" t="s">
        <v>187</v>
      </c>
      <c r="G386" s="351" t="s">
        <v>1569</v>
      </c>
      <c r="H386" s="343">
        <v>190</v>
      </c>
      <c r="I386" s="349" t="s">
        <v>1471</v>
      </c>
      <c r="J386" s="343">
        <v>90</v>
      </c>
      <c r="K386" s="353">
        <v>45</v>
      </c>
      <c r="L386" s="353">
        <v>45</v>
      </c>
      <c r="M386" s="355">
        <v>-70</v>
      </c>
      <c r="N386" s="348">
        <v>20</v>
      </c>
      <c r="O386" s="280"/>
      <c r="P386" s="280"/>
      <c r="Q386" s="280"/>
      <c r="R386" s="280"/>
      <c r="S386" s="280"/>
      <c r="T386" s="280"/>
      <c r="U386" s="384" t="s">
        <v>1602</v>
      </c>
    </row>
    <row r="387" spans="1:21" x14ac:dyDescent="0.35">
      <c r="A387" s="7" t="s">
        <v>248</v>
      </c>
      <c r="B387" s="110">
        <v>2024</v>
      </c>
      <c r="C387" s="33"/>
      <c r="D387" s="75"/>
      <c r="E387" s="609" t="s">
        <v>243</v>
      </c>
      <c r="F387" s="365" t="s">
        <v>1561</v>
      </c>
      <c r="G387" s="473" t="s">
        <v>1570</v>
      </c>
      <c r="H387" s="342">
        <v>250</v>
      </c>
      <c r="I387" s="475" t="s">
        <v>44</v>
      </c>
      <c r="J387" s="348">
        <v>55</v>
      </c>
      <c r="K387" s="353">
        <v>0</v>
      </c>
      <c r="L387" s="353">
        <v>50</v>
      </c>
      <c r="M387" s="477">
        <v>50</v>
      </c>
      <c r="N387" s="348">
        <v>60</v>
      </c>
      <c r="O387" s="280"/>
      <c r="P387" s="280"/>
      <c r="Q387" s="280"/>
      <c r="R387" s="280"/>
      <c r="S387" s="280"/>
      <c r="T387" s="280"/>
      <c r="U387" s="383" t="s">
        <v>1558</v>
      </c>
    </row>
    <row r="388" spans="1:21" x14ac:dyDescent="0.35">
      <c r="A388" s="7" t="s">
        <v>248</v>
      </c>
      <c r="B388" s="110">
        <v>2024</v>
      </c>
      <c r="C388" s="33"/>
      <c r="D388" s="75"/>
      <c r="E388" s="609"/>
      <c r="F388" s="365" t="s">
        <v>1037</v>
      </c>
      <c r="G388" s="473"/>
      <c r="H388" s="342">
        <v>130</v>
      </c>
      <c r="I388" s="475"/>
      <c r="J388" s="348">
        <v>20</v>
      </c>
      <c r="K388" s="353">
        <v>0</v>
      </c>
      <c r="L388" s="353">
        <v>25</v>
      </c>
      <c r="M388" s="477"/>
      <c r="N388" s="348">
        <v>65</v>
      </c>
      <c r="O388" s="280"/>
      <c r="P388" s="280"/>
      <c r="Q388" s="280"/>
      <c r="R388" s="280"/>
      <c r="S388" s="280"/>
      <c r="T388" s="280"/>
      <c r="U388" s="383" t="s">
        <v>1558</v>
      </c>
    </row>
    <row r="389" spans="1:21" ht="26" x14ac:dyDescent="0.35">
      <c r="A389" s="7" t="s">
        <v>248</v>
      </c>
      <c r="B389" s="110">
        <v>2024</v>
      </c>
      <c r="C389" s="33"/>
      <c r="D389" s="75"/>
      <c r="E389" s="610" t="s">
        <v>1552</v>
      </c>
      <c r="F389" s="365" t="s">
        <v>1561</v>
      </c>
      <c r="G389" s="484" t="s">
        <v>1571</v>
      </c>
      <c r="H389" s="343">
        <v>155</v>
      </c>
      <c r="I389" s="475" t="s">
        <v>1555</v>
      </c>
      <c r="J389" s="348">
        <v>55</v>
      </c>
      <c r="K389" s="353">
        <v>25</v>
      </c>
      <c r="L389" s="353">
        <v>30</v>
      </c>
      <c r="M389" s="477">
        <v>50</v>
      </c>
      <c r="N389" s="348">
        <v>25</v>
      </c>
      <c r="O389" s="280"/>
      <c r="P389" s="280"/>
      <c r="Q389" s="280"/>
      <c r="R389" s="280"/>
      <c r="S389" s="280"/>
      <c r="T389" s="280"/>
      <c r="U389" s="384" t="s">
        <v>1603</v>
      </c>
    </row>
    <row r="390" spans="1:21" ht="26" x14ac:dyDescent="0.35">
      <c r="A390" s="7" t="s">
        <v>248</v>
      </c>
      <c r="B390" s="110">
        <v>2024</v>
      </c>
      <c r="C390" s="33"/>
      <c r="D390" s="75"/>
      <c r="E390" s="610"/>
      <c r="F390" s="361" t="s">
        <v>1037</v>
      </c>
      <c r="G390" s="484"/>
      <c r="H390" s="344">
        <v>155</v>
      </c>
      <c r="I390" s="475"/>
      <c r="J390" s="348">
        <v>50</v>
      </c>
      <c r="K390" s="353">
        <v>20</v>
      </c>
      <c r="L390" s="353">
        <v>30</v>
      </c>
      <c r="M390" s="477"/>
      <c r="N390" s="348">
        <v>130</v>
      </c>
      <c r="O390" s="280"/>
      <c r="P390" s="280"/>
      <c r="Q390" s="280"/>
      <c r="R390" s="280"/>
      <c r="S390" s="280"/>
      <c r="T390" s="280"/>
      <c r="U390" s="383" t="s">
        <v>1604</v>
      </c>
    </row>
    <row r="391" spans="1:21" x14ac:dyDescent="0.35">
      <c r="A391" s="7" t="s">
        <v>248</v>
      </c>
      <c r="B391" s="110">
        <v>2024</v>
      </c>
      <c r="C391" s="33"/>
      <c r="D391" s="75"/>
      <c r="E391" s="359" t="s">
        <v>1547</v>
      </c>
      <c r="F391" s="365" t="s">
        <v>1037</v>
      </c>
      <c r="G391" s="486" t="s">
        <v>1125</v>
      </c>
      <c r="H391" s="342">
        <v>2775</v>
      </c>
      <c r="I391" s="349" t="s">
        <v>44</v>
      </c>
      <c r="J391" s="348">
        <v>425</v>
      </c>
      <c r="K391" s="353">
        <v>0</v>
      </c>
      <c r="L391" s="353">
        <v>425</v>
      </c>
      <c r="M391" s="355">
        <v>-200</v>
      </c>
      <c r="N391" s="343">
        <v>225</v>
      </c>
      <c r="O391" s="280"/>
      <c r="P391" s="280"/>
      <c r="Q391" s="280"/>
      <c r="R391" s="280"/>
      <c r="S391" s="280"/>
      <c r="T391" s="280"/>
      <c r="U391" s="602" t="s">
        <v>1605</v>
      </c>
    </row>
    <row r="392" spans="1:21" x14ac:dyDescent="0.35">
      <c r="A392" s="7" t="s">
        <v>248</v>
      </c>
      <c r="B392" s="110">
        <v>2024</v>
      </c>
      <c r="C392" s="33"/>
      <c r="D392" s="75"/>
      <c r="E392" s="359" t="s">
        <v>244</v>
      </c>
      <c r="F392" s="365" t="s">
        <v>1037</v>
      </c>
      <c r="G392" s="486"/>
      <c r="H392" s="342">
        <v>1200</v>
      </c>
      <c r="I392" s="349" t="s">
        <v>16</v>
      </c>
      <c r="J392" s="348">
        <v>310</v>
      </c>
      <c r="K392" s="353">
        <v>95</v>
      </c>
      <c r="L392" s="353">
        <v>215</v>
      </c>
      <c r="M392" s="355">
        <v>-150</v>
      </c>
      <c r="N392" s="343">
        <v>160</v>
      </c>
      <c r="O392" s="280"/>
      <c r="P392" s="280"/>
      <c r="Q392" s="280"/>
      <c r="R392" s="280"/>
      <c r="S392" s="280"/>
      <c r="T392" s="280"/>
      <c r="U392" s="603"/>
    </row>
    <row r="393" spans="1:21" x14ac:dyDescent="0.35">
      <c r="A393" s="7" t="s">
        <v>248</v>
      </c>
      <c r="B393" s="110">
        <v>2024</v>
      </c>
      <c r="C393" s="33"/>
      <c r="D393" s="75"/>
      <c r="E393" s="611" t="s">
        <v>247</v>
      </c>
      <c r="F393" s="362" t="s">
        <v>1572</v>
      </c>
      <c r="G393" s="473" t="s">
        <v>1136</v>
      </c>
      <c r="H393" s="345">
        <v>2850</v>
      </c>
      <c r="I393" s="474" t="s">
        <v>1351</v>
      </c>
      <c r="J393" s="357">
        <v>140</v>
      </c>
      <c r="K393" s="353">
        <v>-225</v>
      </c>
      <c r="L393" s="353">
        <v>400</v>
      </c>
      <c r="M393" s="481">
        <v>-1010</v>
      </c>
      <c r="N393" s="482">
        <v>285</v>
      </c>
      <c r="O393" s="280"/>
      <c r="P393" s="280"/>
      <c r="Q393" s="280"/>
      <c r="R393" s="280"/>
      <c r="S393" s="280"/>
      <c r="T393" s="280"/>
      <c r="U393" s="602" t="s">
        <v>1606</v>
      </c>
    </row>
    <row r="394" spans="1:21" x14ac:dyDescent="0.35">
      <c r="A394" s="7" t="s">
        <v>248</v>
      </c>
      <c r="B394" s="110">
        <v>2024</v>
      </c>
      <c r="C394" s="33"/>
      <c r="D394" s="75"/>
      <c r="E394" s="611"/>
      <c r="F394" s="362" t="s">
        <v>1573</v>
      </c>
      <c r="G394" s="473"/>
      <c r="H394" s="345">
        <v>4000</v>
      </c>
      <c r="I394" s="474"/>
      <c r="J394" s="357">
        <v>450</v>
      </c>
      <c r="K394" s="353">
        <v>0</v>
      </c>
      <c r="L394" s="353">
        <v>565</v>
      </c>
      <c r="M394" s="481"/>
      <c r="N394" s="482"/>
      <c r="O394" s="280"/>
      <c r="P394" s="280"/>
      <c r="Q394" s="280"/>
      <c r="R394" s="280"/>
      <c r="S394" s="280"/>
      <c r="T394" s="280"/>
      <c r="U394" s="604"/>
    </row>
    <row r="395" spans="1:21" x14ac:dyDescent="0.35">
      <c r="A395" s="7" t="s">
        <v>248</v>
      </c>
      <c r="B395" s="110">
        <v>2024</v>
      </c>
      <c r="C395" s="33"/>
      <c r="D395" s="75"/>
      <c r="E395" s="611"/>
      <c r="F395" s="362" t="s">
        <v>1574</v>
      </c>
      <c r="G395" s="473"/>
      <c r="H395" s="345">
        <v>600</v>
      </c>
      <c r="I395" s="474"/>
      <c r="J395" s="357">
        <v>140</v>
      </c>
      <c r="K395" s="353">
        <v>90</v>
      </c>
      <c r="L395" s="353">
        <v>85</v>
      </c>
      <c r="M395" s="481"/>
      <c r="N395" s="343">
        <v>0</v>
      </c>
      <c r="O395" s="280"/>
      <c r="P395" s="280"/>
      <c r="Q395" s="280"/>
      <c r="R395" s="280"/>
      <c r="S395" s="280"/>
      <c r="T395" s="280"/>
      <c r="U395" s="604"/>
    </row>
    <row r="396" spans="1:21" x14ac:dyDescent="0.35">
      <c r="A396" s="7" t="s">
        <v>248</v>
      </c>
      <c r="B396" s="110">
        <v>2024</v>
      </c>
      <c r="C396" s="33"/>
      <c r="D396" s="75"/>
      <c r="E396" s="611"/>
      <c r="F396" s="362" t="s">
        <v>1575</v>
      </c>
      <c r="G396" s="473"/>
      <c r="H396" s="345">
        <v>4200</v>
      </c>
      <c r="I396" s="474"/>
      <c r="J396" s="357">
        <v>980</v>
      </c>
      <c r="K396" s="353">
        <v>630</v>
      </c>
      <c r="L396" s="353">
        <v>590</v>
      </c>
      <c r="M396" s="481"/>
      <c r="N396" s="343">
        <v>305</v>
      </c>
      <c r="O396" s="280"/>
      <c r="P396" s="280"/>
      <c r="Q396" s="280"/>
      <c r="R396" s="280"/>
      <c r="S396" s="280"/>
      <c r="T396" s="280"/>
      <c r="U396" s="603"/>
    </row>
    <row r="397" spans="1:21" x14ac:dyDescent="0.35">
      <c r="A397" s="7" t="s">
        <v>248</v>
      </c>
      <c r="B397" s="110">
        <v>2024</v>
      </c>
      <c r="C397" s="33"/>
      <c r="D397" s="75"/>
      <c r="E397" s="611"/>
      <c r="F397" s="362" t="s">
        <v>1576</v>
      </c>
      <c r="G397" s="473"/>
      <c r="H397" s="345">
        <v>150</v>
      </c>
      <c r="I397" s="474"/>
      <c r="J397" s="357">
        <v>0</v>
      </c>
      <c r="K397" s="353">
        <v>-25</v>
      </c>
      <c r="L397" s="353">
        <v>20</v>
      </c>
      <c r="M397" s="481"/>
      <c r="N397" s="343">
        <v>110</v>
      </c>
      <c r="O397" s="280"/>
      <c r="P397" s="280"/>
      <c r="Q397" s="280"/>
      <c r="R397" s="280"/>
      <c r="S397" s="280"/>
      <c r="T397" s="280"/>
      <c r="U397" s="381" t="s">
        <v>1557</v>
      </c>
    </row>
    <row r="398" spans="1:21" x14ac:dyDescent="0.35">
      <c r="A398" s="7" t="s">
        <v>248</v>
      </c>
      <c r="B398" s="110">
        <v>2024</v>
      </c>
      <c r="C398" s="33"/>
      <c r="D398" s="75"/>
      <c r="E398" s="611" t="s">
        <v>312</v>
      </c>
      <c r="F398" s="362" t="s">
        <v>1577</v>
      </c>
      <c r="G398" s="473" t="s">
        <v>1039</v>
      </c>
      <c r="H398" s="345">
        <v>500</v>
      </c>
      <c r="I398" s="474" t="s">
        <v>1351</v>
      </c>
      <c r="J398" s="357">
        <v>20</v>
      </c>
      <c r="K398" s="353">
        <v>-40</v>
      </c>
      <c r="L398" s="353">
        <v>65</v>
      </c>
      <c r="M398" s="481">
        <v>90</v>
      </c>
      <c r="N398" s="343">
        <v>120</v>
      </c>
      <c r="O398" s="280"/>
      <c r="P398" s="280"/>
      <c r="Q398" s="280"/>
      <c r="R398" s="280"/>
      <c r="S398" s="280"/>
      <c r="T398" s="280"/>
      <c r="U398" s="605" t="s">
        <v>1607</v>
      </c>
    </row>
    <row r="399" spans="1:21" x14ac:dyDescent="0.35">
      <c r="A399" s="7" t="s">
        <v>248</v>
      </c>
      <c r="B399" s="110">
        <v>2024</v>
      </c>
      <c r="C399" s="33"/>
      <c r="D399" s="75"/>
      <c r="E399" s="611"/>
      <c r="F399" s="362" t="s">
        <v>1578</v>
      </c>
      <c r="G399" s="473"/>
      <c r="H399" s="345">
        <v>480</v>
      </c>
      <c r="I399" s="474"/>
      <c r="J399" s="357">
        <v>80</v>
      </c>
      <c r="K399" s="353">
        <v>40</v>
      </c>
      <c r="L399" s="353">
        <v>60</v>
      </c>
      <c r="M399" s="481"/>
      <c r="N399" s="343">
        <v>80</v>
      </c>
      <c r="O399" s="280"/>
      <c r="P399" s="280"/>
      <c r="Q399" s="280"/>
      <c r="R399" s="280"/>
      <c r="S399" s="280"/>
      <c r="T399" s="280"/>
      <c r="U399" s="606"/>
    </row>
    <row r="400" spans="1:21" x14ac:dyDescent="0.35">
      <c r="A400" s="7" t="s">
        <v>248</v>
      </c>
      <c r="B400" s="110">
        <v>2024</v>
      </c>
      <c r="C400" s="33"/>
      <c r="D400" s="75"/>
      <c r="E400" s="611"/>
      <c r="F400" s="362" t="s">
        <v>1579</v>
      </c>
      <c r="G400" s="473"/>
      <c r="H400" s="345">
        <v>300</v>
      </c>
      <c r="I400" s="474"/>
      <c r="J400" s="357">
        <v>30</v>
      </c>
      <c r="K400" s="353">
        <v>0</v>
      </c>
      <c r="L400" s="353">
        <v>40</v>
      </c>
      <c r="M400" s="481"/>
      <c r="N400" s="343">
        <v>20</v>
      </c>
      <c r="O400" s="280"/>
      <c r="P400" s="280"/>
      <c r="Q400" s="280"/>
      <c r="R400" s="280"/>
      <c r="S400" s="280"/>
      <c r="T400" s="280"/>
      <c r="U400" s="385" t="s">
        <v>1556</v>
      </c>
    </row>
    <row r="401" spans="1:21" ht="36" x14ac:dyDescent="0.35">
      <c r="A401" s="7" t="s">
        <v>248</v>
      </c>
      <c r="B401" s="110">
        <v>2024</v>
      </c>
      <c r="C401" s="33"/>
      <c r="D401" s="75"/>
      <c r="E401" s="611" t="s">
        <v>144</v>
      </c>
      <c r="F401" s="364" t="s">
        <v>1580</v>
      </c>
      <c r="G401" s="473" t="s">
        <v>1039</v>
      </c>
      <c r="H401" s="345">
        <v>2900</v>
      </c>
      <c r="I401" s="474" t="s">
        <v>1351</v>
      </c>
      <c r="J401" s="357">
        <v>355</v>
      </c>
      <c r="K401" s="353">
        <v>0</v>
      </c>
      <c r="L401" s="353">
        <v>445</v>
      </c>
      <c r="M401" s="481">
        <v>340</v>
      </c>
      <c r="N401" s="343">
        <v>710</v>
      </c>
      <c r="O401" s="280"/>
      <c r="P401" s="280"/>
      <c r="Q401" s="280"/>
      <c r="R401" s="280"/>
      <c r="S401" s="280"/>
      <c r="T401" s="280"/>
      <c r="U401" s="316" t="s">
        <v>1608</v>
      </c>
    </row>
    <row r="402" spans="1:21" x14ac:dyDescent="0.35">
      <c r="A402" s="7" t="s">
        <v>248</v>
      </c>
      <c r="B402" s="110">
        <v>2024</v>
      </c>
      <c r="C402" s="33"/>
      <c r="D402" s="75"/>
      <c r="E402" s="611"/>
      <c r="F402" s="362" t="s">
        <v>1581</v>
      </c>
      <c r="G402" s="473"/>
      <c r="H402" s="345">
        <v>1450</v>
      </c>
      <c r="I402" s="474"/>
      <c r="J402" s="357">
        <v>180</v>
      </c>
      <c r="K402" s="353">
        <v>0</v>
      </c>
      <c r="L402" s="353">
        <v>225</v>
      </c>
      <c r="M402" s="481"/>
      <c r="N402" s="343">
        <v>0</v>
      </c>
      <c r="O402" s="280"/>
      <c r="P402" s="280"/>
      <c r="Q402" s="280"/>
      <c r="R402" s="280"/>
      <c r="S402" s="280"/>
      <c r="T402" s="280"/>
      <c r="U402" s="385" t="s">
        <v>1559</v>
      </c>
    </row>
    <row r="403" spans="1:21" x14ac:dyDescent="0.35">
      <c r="A403" s="7" t="s">
        <v>248</v>
      </c>
      <c r="B403" s="110">
        <v>2024</v>
      </c>
      <c r="C403" s="33"/>
      <c r="D403" s="75"/>
      <c r="E403" s="611"/>
      <c r="F403" s="362" t="s">
        <v>1582</v>
      </c>
      <c r="G403" s="473"/>
      <c r="H403" s="345">
        <v>1450</v>
      </c>
      <c r="I403" s="474"/>
      <c r="J403" s="357">
        <v>180</v>
      </c>
      <c r="K403" s="353">
        <v>0</v>
      </c>
      <c r="L403" s="353">
        <v>225</v>
      </c>
      <c r="M403" s="481"/>
      <c r="N403" s="343">
        <v>525</v>
      </c>
      <c r="O403" s="280"/>
      <c r="P403" s="280"/>
      <c r="Q403" s="280"/>
      <c r="R403" s="280"/>
      <c r="S403" s="280"/>
      <c r="T403" s="280"/>
      <c r="U403" s="316" t="s">
        <v>1560</v>
      </c>
    </row>
    <row r="404" spans="1:21" x14ac:dyDescent="0.35">
      <c r="A404" s="7" t="s">
        <v>248</v>
      </c>
      <c r="B404" s="110">
        <v>2024</v>
      </c>
      <c r="C404" s="33"/>
      <c r="D404" s="75"/>
      <c r="E404" s="611"/>
      <c r="F404" s="362" t="s">
        <v>1583</v>
      </c>
      <c r="G404" s="473"/>
      <c r="H404" s="345">
        <v>1450</v>
      </c>
      <c r="I404" s="474"/>
      <c r="J404" s="357">
        <v>175</v>
      </c>
      <c r="K404" s="353">
        <v>0</v>
      </c>
      <c r="L404" s="353">
        <v>220</v>
      </c>
      <c r="M404" s="481"/>
      <c r="N404" s="343">
        <v>0</v>
      </c>
      <c r="O404" s="280"/>
      <c r="P404" s="280"/>
      <c r="Q404" s="280"/>
      <c r="R404" s="280"/>
      <c r="S404" s="280"/>
      <c r="T404" s="280"/>
      <c r="U404" s="385" t="s">
        <v>1556</v>
      </c>
    </row>
    <row r="405" spans="1:21" x14ac:dyDescent="0.35">
      <c r="A405" s="7" t="s">
        <v>248</v>
      </c>
      <c r="B405" s="110">
        <v>2024</v>
      </c>
      <c r="C405" s="33"/>
      <c r="D405" s="75"/>
      <c r="E405" s="611" t="s">
        <v>1553</v>
      </c>
      <c r="F405" s="363" t="s">
        <v>1594</v>
      </c>
      <c r="G405" s="473" t="s">
        <v>1039</v>
      </c>
      <c r="H405" s="347">
        <v>1670</v>
      </c>
      <c r="I405" s="474" t="s">
        <v>16</v>
      </c>
      <c r="J405" s="357">
        <v>360</v>
      </c>
      <c r="K405" s="353">
        <v>135</v>
      </c>
      <c r="L405" s="353">
        <v>315</v>
      </c>
      <c r="M405" s="481">
        <v>-690</v>
      </c>
      <c r="N405" s="482">
        <v>570</v>
      </c>
      <c r="O405" s="280"/>
      <c r="P405" s="280"/>
      <c r="Q405" s="280"/>
      <c r="R405" s="280"/>
      <c r="S405" s="280"/>
      <c r="T405" s="280"/>
      <c r="U405" s="607" t="s">
        <v>1609</v>
      </c>
    </row>
    <row r="406" spans="1:21" x14ac:dyDescent="0.35">
      <c r="A406" s="7" t="s">
        <v>248</v>
      </c>
      <c r="B406" s="110">
        <v>2024</v>
      </c>
      <c r="C406" s="33"/>
      <c r="D406" s="75"/>
      <c r="E406" s="611"/>
      <c r="F406" s="364" t="s">
        <v>1595</v>
      </c>
      <c r="G406" s="473"/>
      <c r="H406" s="347">
        <v>2350</v>
      </c>
      <c r="I406" s="474"/>
      <c r="J406" s="357">
        <v>500</v>
      </c>
      <c r="K406" s="353">
        <v>185</v>
      </c>
      <c r="L406" s="353">
        <v>440</v>
      </c>
      <c r="M406" s="481"/>
      <c r="N406" s="482"/>
      <c r="O406" s="280"/>
      <c r="P406" s="280"/>
      <c r="Q406" s="280"/>
      <c r="R406" s="280"/>
      <c r="S406" s="280"/>
      <c r="T406" s="280"/>
      <c r="U406" s="607"/>
    </row>
    <row r="407" spans="1:21" x14ac:dyDescent="0.35">
      <c r="A407" s="7" t="s">
        <v>248</v>
      </c>
      <c r="B407" s="110">
        <v>2024</v>
      </c>
      <c r="C407" s="33"/>
      <c r="D407" s="75"/>
      <c r="E407" s="611"/>
      <c r="F407" s="364" t="s">
        <v>1584</v>
      </c>
      <c r="G407" s="473"/>
      <c r="H407" s="347">
        <v>2000</v>
      </c>
      <c r="I407" s="474"/>
      <c r="J407" s="357">
        <v>430</v>
      </c>
      <c r="K407" s="353">
        <v>160</v>
      </c>
      <c r="L407" s="353">
        <v>375</v>
      </c>
      <c r="M407" s="481"/>
      <c r="N407" s="343">
        <v>130</v>
      </c>
      <c r="O407" s="280"/>
      <c r="P407" s="280"/>
      <c r="Q407" s="280"/>
      <c r="R407" s="280"/>
      <c r="S407" s="280"/>
      <c r="T407" s="280"/>
      <c r="U407" s="607"/>
    </row>
    <row r="408" spans="1:21" x14ac:dyDescent="0.35">
      <c r="A408" s="7" t="s">
        <v>248</v>
      </c>
      <c r="B408" s="110">
        <v>2024</v>
      </c>
      <c r="C408" s="33"/>
      <c r="D408" s="75"/>
      <c r="E408" s="611"/>
      <c r="F408" s="362" t="s">
        <v>1585</v>
      </c>
      <c r="G408" s="473"/>
      <c r="H408" s="347">
        <v>670</v>
      </c>
      <c r="I408" s="474"/>
      <c r="J408" s="357">
        <v>100</v>
      </c>
      <c r="K408" s="353">
        <v>0</v>
      </c>
      <c r="L408" s="353">
        <v>125</v>
      </c>
      <c r="M408" s="481"/>
      <c r="N408" s="343">
        <v>0</v>
      </c>
      <c r="O408" s="280"/>
      <c r="P408" s="280"/>
      <c r="Q408" s="280"/>
      <c r="R408" s="280"/>
      <c r="S408" s="280"/>
      <c r="T408" s="280"/>
      <c r="U408" s="385" t="s">
        <v>1617</v>
      </c>
    </row>
    <row r="409" spans="1:21" x14ac:dyDescent="0.35">
      <c r="A409" s="7" t="s">
        <v>248</v>
      </c>
      <c r="B409" s="110">
        <v>2024</v>
      </c>
      <c r="C409" s="33"/>
      <c r="D409" s="75"/>
      <c r="E409" s="611" t="s">
        <v>314</v>
      </c>
      <c r="F409" s="362" t="s">
        <v>1586</v>
      </c>
      <c r="G409" s="476" t="s">
        <v>1587</v>
      </c>
      <c r="H409" s="348">
        <v>820</v>
      </c>
      <c r="I409" s="475" t="s">
        <v>44</v>
      </c>
      <c r="J409" s="357">
        <v>200</v>
      </c>
      <c r="K409" s="353">
        <v>0</v>
      </c>
      <c r="L409" s="353">
        <v>250</v>
      </c>
      <c r="M409" s="477">
        <v>-170</v>
      </c>
      <c r="N409" s="482">
        <v>255</v>
      </c>
      <c r="O409" s="280"/>
      <c r="P409" s="280"/>
      <c r="Q409" s="280"/>
      <c r="R409" s="280"/>
      <c r="S409" s="280"/>
      <c r="T409" s="280"/>
      <c r="U409" s="608" t="s">
        <v>1610</v>
      </c>
    </row>
    <row r="410" spans="1:21" x14ac:dyDescent="0.35">
      <c r="A410" s="7" t="s">
        <v>248</v>
      </c>
      <c r="B410" s="110">
        <v>2024</v>
      </c>
      <c r="C410" s="33"/>
      <c r="D410" s="75"/>
      <c r="E410" s="611"/>
      <c r="F410" s="362" t="s">
        <v>1588</v>
      </c>
      <c r="G410" s="476"/>
      <c r="H410" s="348">
        <v>940</v>
      </c>
      <c r="I410" s="475"/>
      <c r="J410" s="357">
        <v>225</v>
      </c>
      <c r="K410" s="353">
        <v>0</v>
      </c>
      <c r="L410" s="353">
        <v>280</v>
      </c>
      <c r="M410" s="477"/>
      <c r="N410" s="482"/>
      <c r="O410" s="280"/>
      <c r="P410" s="280"/>
      <c r="Q410" s="280"/>
      <c r="R410" s="280"/>
      <c r="S410" s="280"/>
      <c r="T410" s="280"/>
      <c r="U410" s="608"/>
    </row>
    <row r="411" spans="1:21" ht="52" x14ac:dyDescent="0.35">
      <c r="A411" s="7" t="s">
        <v>248</v>
      </c>
      <c r="B411" s="110">
        <v>2024</v>
      </c>
      <c r="C411" s="33"/>
      <c r="D411" s="75"/>
      <c r="E411" s="341" t="s">
        <v>1554</v>
      </c>
      <c r="F411" s="657" t="s">
        <v>1037</v>
      </c>
      <c r="G411" s="352" t="s">
        <v>1587</v>
      </c>
      <c r="H411" s="345">
        <v>540</v>
      </c>
      <c r="I411" s="349" t="s">
        <v>44</v>
      </c>
      <c r="J411" s="357">
        <v>60</v>
      </c>
      <c r="K411" s="658">
        <v>0</v>
      </c>
      <c r="L411" s="658">
        <v>75</v>
      </c>
      <c r="M411" s="355">
        <v>20</v>
      </c>
      <c r="N411" s="343">
        <v>80</v>
      </c>
      <c r="O411" s="280"/>
      <c r="P411" s="280"/>
      <c r="Q411" s="280"/>
      <c r="R411" s="280"/>
      <c r="S411" s="280"/>
      <c r="T411" s="280"/>
      <c r="U411" s="386" t="s">
        <v>1611</v>
      </c>
    </row>
    <row r="412" spans="1:21" ht="14.5" customHeight="1" x14ac:dyDescent="0.35">
      <c r="A412" s="7" t="s">
        <v>1620</v>
      </c>
      <c r="B412" s="6">
        <v>2024</v>
      </c>
      <c r="C412" s="33"/>
      <c r="D412" s="75"/>
      <c r="E412" s="45" t="s">
        <v>1621</v>
      </c>
      <c r="F412" s="116" t="s">
        <v>1561</v>
      </c>
      <c r="G412" s="647"/>
      <c r="H412" s="280">
        <v>50</v>
      </c>
      <c r="I412" s="6" t="s">
        <v>16</v>
      </c>
      <c r="J412" s="280">
        <v>20</v>
      </c>
      <c r="K412" s="648">
        <v>5</v>
      </c>
      <c r="L412" s="280">
        <v>15</v>
      </c>
      <c r="M412" s="656">
        <v>0</v>
      </c>
      <c r="N412" s="656">
        <v>165</v>
      </c>
      <c r="O412" s="280"/>
      <c r="P412" s="280"/>
      <c r="Q412" s="280"/>
      <c r="R412" s="280"/>
      <c r="S412" s="280"/>
      <c r="T412" s="280"/>
      <c r="U412" s="652" t="s">
        <v>1622</v>
      </c>
    </row>
    <row r="413" spans="1:21" x14ac:dyDescent="0.35">
      <c r="A413" s="7" t="s">
        <v>1620</v>
      </c>
      <c r="B413" s="6">
        <v>2024</v>
      </c>
      <c r="C413" s="33"/>
      <c r="D413" s="75"/>
      <c r="E413" s="45" t="s">
        <v>186</v>
      </c>
      <c r="F413" s="116" t="s">
        <v>1561</v>
      </c>
      <c r="G413" s="647"/>
      <c r="H413" s="280">
        <v>160</v>
      </c>
      <c r="I413" s="6" t="s">
        <v>1527</v>
      </c>
      <c r="J413" s="280">
        <v>120</v>
      </c>
      <c r="K413" s="649">
        <v>100</v>
      </c>
      <c r="L413" s="280">
        <v>20</v>
      </c>
      <c r="M413" s="656"/>
      <c r="N413" s="656"/>
      <c r="O413" s="280"/>
      <c r="P413" s="280"/>
      <c r="Q413" s="280"/>
      <c r="R413" s="280"/>
      <c r="S413" s="280"/>
      <c r="T413" s="280"/>
      <c r="U413" s="653"/>
    </row>
    <row r="414" spans="1:21" ht="24.5" x14ac:dyDescent="0.35">
      <c r="A414" s="7" t="s">
        <v>1620</v>
      </c>
      <c r="B414" s="6">
        <v>2024</v>
      </c>
      <c r="C414" s="33"/>
      <c r="D414" s="75"/>
      <c r="E414" s="45" t="s">
        <v>1623</v>
      </c>
      <c r="F414" s="116" t="s">
        <v>1561</v>
      </c>
      <c r="G414" s="647"/>
      <c r="H414" s="280">
        <v>40</v>
      </c>
      <c r="I414" s="6" t="s">
        <v>1527</v>
      </c>
      <c r="J414" s="280">
        <v>35</v>
      </c>
      <c r="K414" s="648">
        <v>25</v>
      </c>
      <c r="L414" s="280">
        <v>10</v>
      </c>
      <c r="M414" s="656"/>
      <c r="N414" s="656"/>
      <c r="O414" s="280"/>
      <c r="P414" s="280"/>
      <c r="Q414" s="280"/>
      <c r="R414" s="280"/>
      <c r="S414" s="280"/>
      <c r="T414" s="280"/>
      <c r="U414" s="654"/>
    </row>
    <row r="415" spans="1:21" x14ac:dyDescent="0.35">
      <c r="A415" s="7" t="s">
        <v>1620</v>
      </c>
      <c r="B415" s="6">
        <v>2024</v>
      </c>
      <c r="C415" s="33"/>
      <c r="D415" s="75"/>
      <c r="E415" s="45" t="s">
        <v>166</v>
      </c>
      <c r="F415" s="116" t="s">
        <v>1561</v>
      </c>
      <c r="G415" s="647"/>
      <c r="H415" s="280">
        <v>40</v>
      </c>
      <c r="I415" s="6" t="s">
        <v>1471</v>
      </c>
      <c r="J415" s="280">
        <v>25</v>
      </c>
      <c r="K415" s="648">
        <v>15</v>
      </c>
      <c r="L415" s="280">
        <v>10</v>
      </c>
      <c r="M415" s="175">
        <v>0</v>
      </c>
      <c r="N415" s="214">
        <v>25</v>
      </c>
      <c r="O415" s="280"/>
      <c r="P415" s="280"/>
      <c r="Q415" s="280"/>
      <c r="R415" s="280"/>
      <c r="S415" s="280"/>
      <c r="T415" s="280"/>
      <c r="U415" s="650" t="s">
        <v>1624</v>
      </c>
    </row>
    <row r="416" spans="1:21" x14ac:dyDescent="0.35">
      <c r="A416" s="7" t="s">
        <v>1620</v>
      </c>
      <c r="B416" s="6">
        <v>2024</v>
      </c>
      <c r="C416" s="33"/>
      <c r="D416" s="75"/>
      <c r="E416" s="45" t="s">
        <v>1625</v>
      </c>
      <c r="F416" s="116" t="s">
        <v>1561</v>
      </c>
      <c r="G416" s="647"/>
      <c r="H416" s="280">
        <v>10</v>
      </c>
      <c r="I416" s="6" t="s">
        <v>21</v>
      </c>
      <c r="J416" s="280">
        <v>10</v>
      </c>
      <c r="K416" s="648">
        <v>5</v>
      </c>
      <c r="L416" s="280">
        <v>5</v>
      </c>
      <c r="M416" s="175">
        <v>30</v>
      </c>
      <c r="N416" s="214">
        <v>40</v>
      </c>
      <c r="O416" s="280"/>
      <c r="P416" s="280"/>
      <c r="Q416" s="280"/>
      <c r="R416" s="280"/>
      <c r="S416" s="280"/>
      <c r="T416" s="280"/>
      <c r="U416" s="650" t="s">
        <v>1626</v>
      </c>
    </row>
    <row r="417" spans="1:21" x14ac:dyDescent="0.35">
      <c r="A417" s="7" t="s">
        <v>1620</v>
      </c>
      <c r="B417" s="6">
        <v>2024</v>
      </c>
      <c r="C417" s="33"/>
      <c r="D417" s="75"/>
      <c r="E417" s="45" t="s">
        <v>128</v>
      </c>
      <c r="F417" s="116" t="s">
        <v>1627</v>
      </c>
      <c r="G417" s="647"/>
      <c r="H417" s="280">
        <v>20</v>
      </c>
      <c r="I417" s="6" t="s">
        <v>1471</v>
      </c>
      <c r="J417" s="280">
        <v>15</v>
      </c>
      <c r="K417" s="648">
        <v>10</v>
      </c>
      <c r="L417" s="280">
        <v>5</v>
      </c>
      <c r="M417" s="175">
        <v>10</v>
      </c>
      <c r="N417" s="214">
        <v>20</v>
      </c>
      <c r="O417" s="280"/>
      <c r="P417" s="280"/>
      <c r="Q417" s="280"/>
      <c r="R417" s="280"/>
      <c r="S417" s="280"/>
      <c r="T417" s="280"/>
      <c r="U417" s="650" t="s">
        <v>1628</v>
      </c>
    </row>
    <row r="418" spans="1:21" ht="24.5" x14ac:dyDescent="0.35">
      <c r="A418" s="7" t="s">
        <v>1620</v>
      </c>
      <c r="B418" s="6">
        <v>2024</v>
      </c>
      <c r="C418" s="33"/>
      <c r="D418" s="75"/>
      <c r="E418" s="45" t="s">
        <v>1629</v>
      </c>
      <c r="F418" s="116" t="s">
        <v>1627</v>
      </c>
      <c r="G418" s="647"/>
      <c r="H418" s="280">
        <v>80</v>
      </c>
      <c r="I418" s="6" t="s">
        <v>1527</v>
      </c>
      <c r="J418" s="280">
        <v>65</v>
      </c>
      <c r="K418" s="648">
        <v>55</v>
      </c>
      <c r="L418" s="280">
        <v>10</v>
      </c>
      <c r="M418" s="175">
        <v>-25</v>
      </c>
      <c r="N418" s="214">
        <v>30</v>
      </c>
      <c r="O418" s="280"/>
      <c r="P418" s="280"/>
      <c r="Q418" s="280"/>
      <c r="R418" s="280"/>
      <c r="S418" s="280"/>
      <c r="T418" s="280"/>
      <c r="U418" s="651" t="s">
        <v>1630</v>
      </c>
    </row>
    <row r="419" spans="1:21" ht="24.5" x14ac:dyDescent="0.35">
      <c r="A419" s="7" t="s">
        <v>1620</v>
      </c>
      <c r="B419" s="6">
        <v>2024</v>
      </c>
      <c r="C419" s="33"/>
      <c r="D419" s="75"/>
      <c r="E419" s="45" t="s">
        <v>1631</v>
      </c>
      <c r="F419" s="116" t="s">
        <v>1037</v>
      </c>
      <c r="G419" s="352" t="s">
        <v>1587</v>
      </c>
      <c r="H419" s="280">
        <v>20</v>
      </c>
      <c r="I419" s="6" t="s">
        <v>1471</v>
      </c>
      <c r="J419" s="280">
        <v>20</v>
      </c>
      <c r="K419" s="648">
        <v>10</v>
      </c>
      <c r="L419" s="280">
        <v>10</v>
      </c>
      <c r="M419" s="175">
        <v>35</v>
      </c>
      <c r="N419" s="214">
        <v>55</v>
      </c>
      <c r="O419" s="280"/>
      <c r="P419" s="280"/>
      <c r="Q419" s="280"/>
      <c r="R419" s="280"/>
      <c r="S419" s="280"/>
      <c r="T419" s="280"/>
      <c r="U419" s="650" t="s">
        <v>1632</v>
      </c>
    </row>
    <row r="420" spans="1:21" ht="24" x14ac:dyDescent="0.35">
      <c r="A420" s="7" t="s">
        <v>1620</v>
      </c>
      <c r="B420" s="6">
        <v>2024</v>
      </c>
      <c r="C420" s="33"/>
      <c r="D420" s="75"/>
      <c r="E420" s="45" t="s">
        <v>196</v>
      </c>
      <c r="F420" s="116" t="s">
        <v>1037</v>
      </c>
      <c r="G420" s="352" t="s">
        <v>1587</v>
      </c>
      <c r="H420" s="280">
        <v>100</v>
      </c>
      <c r="I420" s="6" t="s">
        <v>1633</v>
      </c>
      <c r="J420" s="280">
        <v>120</v>
      </c>
      <c r="K420" s="648">
        <v>100</v>
      </c>
      <c r="L420" s="280">
        <v>20</v>
      </c>
      <c r="M420" s="175">
        <v>-80</v>
      </c>
      <c r="N420" s="214">
        <v>10</v>
      </c>
      <c r="O420" s="280"/>
      <c r="P420" s="280"/>
      <c r="Q420" s="280"/>
      <c r="R420" s="280"/>
      <c r="S420" s="280"/>
      <c r="T420" s="280"/>
      <c r="U420" s="655" t="s">
        <v>1634</v>
      </c>
    </row>
    <row r="421" spans="1:21" ht="24.5" x14ac:dyDescent="0.35">
      <c r="A421" s="7" t="s">
        <v>1620</v>
      </c>
      <c r="B421" s="6">
        <v>2024</v>
      </c>
      <c r="C421" s="33"/>
      <c r="D421" s="75"/>
      <c r="E421" s="45" t="s">
        <v>1635</v>
      </c>
      <c r="F421" s="116" t="s">
        <v>1037</v>
      </c>
      <c r="G421" s="352" t="s">
        <v>1587</v>
      </c>
      <c r="H421" s="280">
        <v>80</v>
      </c>
      <c r="I421" s="6" t="s">
        <v>1509</v>
      </c>
      <c r="J421" s="280">
        <v>100</v>
      </c>
      <c r="K421" s="648">
        <v>70</v>
      </c>
      <c r="L421" s="280">
        <v>30</v>
      </c>
      <c r="M421" s="175">
        <v>-55</v>
      </c>
      <c r="N421" s="214">
        <v>10</v>
      </c>
      <c r="O421" s="280"/>
      <c r="P421" s="280"/>
      <c r="Q421" s="280"/>
      <c r="R421" s="280"/>
      <c r="S421" s="280"/>
      <c r="T421" s="280"/>
      <c r="U421" s="655" t="s">
        <v>1636</v>
      </c>
    </row>
  </sheetData>
  <autoFilter ref="A3:U411" xr:uid="{8216684F-D4CA-41FA-B491-A1C2D07164E8}"/>
  <mergeCells count="396">
    <mergeCell ref="M412:M414"/>
    <mergeCell ref="N412:N414"/>
    <mergeCell ref="U412:U414"/>
    <mergeCell ref="U376:U377"/>
    <mergeCell ref="U378:U381"/>
    <mergeCell ref="U391:U392"/>
    <mergeCell ref="U393:U396"/>
    <mergeCell ref="U398:U399"/>
    <mergeCell ref="U405:U407"/>
    <mergeCell ref="U409:U410"/>
    <mergeCell ref="C374:D374"/>
    <mergeCell ref="C375:D375"/>
    <mergeCell ref="E378:E381"/>
    <mergeCell ref="E382:E383"/>
    <mergeCell ref="E387:E388"/>
    <mergeCell ref="E389:E390"/>
    <mergeCell ref="E393:E397"/>
    <mergeCell ref="E398:E400"/>
    <mergeCell ref="E401:E404"/>
    <mergeCell ref="E405:E408"/>
    <mergeCell ref="E409:E410"/>
    <mergeCell ref="I378:I381"/>
    <mergeCell ref="I382:I383"/>
    <mergeCell ref="I387:I388"/>
    <mergeCell ref="I389:I390"/>
    <mergeCell ref="I393:I397"/>
    <mergeCell ref="I398:I400"/>
    <mergeCell ref="C365:D365"/>
    <mergeCell ref="C366:D366"/>
    <mergeCell ref="C367:D367"/>
    <mergeCell ref="C368:D368"/>
    <mergeCell ref="C369:D369"/>
    <mergeCell ref="C370:D370"/>
    <mergeCell ref="C371:D371"/>
    <mergeCell ref="C372:D372"/>
    <mergeCell ref="C373:D373"/>
    <mergeCell ref="C356:D356"/>
    <mergeCell ref="C357:D357"/>
    <mergeCell ref="C358:D358"/>
    <mergeCell ref="C359:D359"/>
    <mergeCell ref="C360:D360"/>
    <mergeCell ref="C361:D361"/>
    <mergeCell ref="C362:D362"/>
    <mergeCell ref="C363:D363"/>
    <mergeCell ref="C364:D364"/>
    <mergeCell ref="U351:U352"/>
    <mergeCell ref="U353:U355"/>
    <mergeCell ref="U363:U364"/>
    <mergeCell ref="U368:U369"/>
    <mergeCell ref="U346:U347"/>
    <mergeCell ref="E348:E349"/>
    <mergeCell ref="U348:U349"/>
    <mergeCell ref="H348:H349"/>
    <mergeCell ref="I348:I349"/>
    <mergeCell ref="J348:J349"/>
    <mergeCell ref="K348:K349"/>
    <mergeCell ref="L348:L349"/>
    <mergeCell ref="M348:M349"/>
    <mergeCell ref="N348:N349"/>
    <mergeCell ref="O348:O349"/>
    <mergeCell ref="E346:E347"/>
    <mergeCell ref="H346:H347"/>
    <mergeCell ref="I346:I347"/>
    <mergeCell ref="J346:J347"/>
    <mergeCell ref="K346:K347"/>
    <mergeCell ref="L346:L347"/>
    <mergeCell ref="M346:M347"/>
    <mergeCell ref="N346:N347"/>
    <mergeCell ref="O346:O347"/>
    <mergeCell ref="U342:U343"/>
    <mergeCell ref="E344:E345"/>
    <mergeCell ref="U344:U345"/>
    <mergeCell ref="H342:H343"/>
    <mergeCell ref="I342:I343"/>
    <mergeCell ref="J342:J343"/>
    <mergeCell ref="K342:K343"/>
    <mergeCell ref="L342:L343"/>
    <mergeCell ref="M342:M343"/>
    <mergeCell ref="N342:N343"/>
    <mergeCell ref="O342:O343"/>
    <mergeCell ref="H344:H345"/>
    <mergeCell ref="E342:E343"/>
    <mergeCell ref="I344:I345"/>
    <mergeCell ref="J344:J345"/>
    <mergeCell ref="K344:K345"/>
    <mergeCell ref="L344:L345"/>
    <mergeCell ref="M344:M345"/>
    <mergeCell ref="N344:N345"/>
    <mergeCell ref="O344:O345"/>
    <mergeCell ref="U330:U333"/>
    <mergeCell ref="U334:U336"/>
    <mergeCell ref="E340:E341"/>
    <mergeCell ref="U340:U341"/>
    <mergeCell ref="H340:H341"/>
    <mergeCell ref="I340:I341"/>
    <mergeCell ref="J340:J341"/>
    <mergeCell ref="L340:L341"/>
    <mergeCell ref="M340:M341"/>
    <mergeCell ref="K340:K341"/>
    <mergeCell ref="U313:U314"/>
    <mergeCell ref="U315:U316"/>
    <mergeCell ref="D2:D3"/>
    <mergeCell ref="C2:C3"/>
    <mergeCell ref="B2:B3"/>
    <mergeCell ref="A2:A3"/>
    <mergeCell ref="M2:M3"/>
    <mergeCell ref="N2:N3"/>
    <mergeCell ref="U2:U3"/>
    <mergeCell ref="I2:I3"/>
    <mergeCell ref="H2:H3"/>
    <mergeCell ref="G2:G3"/>
    <mergeCell ref="F2:F3"/>
    <mergeCell ref="E2:E3"/>
    <mergeCell ref="F239:F242"/>
    <mergeCell ref="F232:F233"/>
    <mergeCell ref="J239:J242"/>
    <mergeCell ref="K239:K242"/>
    <mergeCell ref="L239:L242"/>
    <mergeCell ref="H239:H242"/>
    <mergeCell ref="H236:H237"/>
    <mergeCell ref="M235:M242"/>
    <mergeCell ref="J236:J237"/>
    <mergeCell ref="K236:K237"/>
    <mergeCell ref="L236:L237"/>
    <mergeCell ref="J232:J233"/>
    <mergeCell ref="L232:L233"/>
    <mergeCell ref="M232:M233"/>
    <mergeCell ref="I239:I242"/>
    <mergeCell ref="F201:F202"/>
    <mergeCell ref="G201:G202"/>
    <mergeCell ref="F203:F204"/>
    <mergeCell ref="G203:G204"/>
    <mergeCell ref="C182:C184"/>
    <mergeCell ref="M182:M192"/>
    <mergeCell ref="N182:N192"/>
    <mergeCell ref="U182:U192"/>
    <mergeCell ref="C185:C186"/>
    <mergeCell ref="C187:C191"/>
    <mergeCell ref="M193:M195"/>
    <mergeCell ref="N193:N195"/>
    <mergeCell ref="U193:U195"/>
    <mergeCell ref="H167:H171"/>
    <mergeCell ref="J167:J171"/>
    <mergeCell ref="L167:L171"/>
    <mergeCell ref="H173:H174"/>
    <mergeCell ref="J173:J174"/>
    <mergeCell ref="L173:L174"/>
    <mergeCell ref="M173:M174"/>
    <mergeCell ref="H175:H176"/>
    <mergeCell ref="J175:J176"/>
    <mergeCell ref="L175:L176"/>
    <mergeCell ref="H155:H160"/>
    <mergeCell ref="J155:J160"/>
    <mergeCell ref="K155:K160"/>
    <mergeCell ref="L155:L160"/>
    <mergeCell ref="N155:N161"/>
    <mergeCell ref="O155:O161"/>
    <mergeCell ref="P155:P161"/>
    <mergeCell ref="R155:R161"/>
    <mergeCell ref="H162:H163"/>
    <mergeCell ref="J162:J163"/>
    <mergeCell ref="L162:L163"/>
    <mergeCell ref="O162:O166"/>
    <mergeCell ref="O67:O68"/>
    <mergeCell ref="P67:P68"/>
    <mergeCell ref="F142:F143"/>
    <mergeCell ref="G142:G143"/>
    <mergeCell ref="H142:H143"/>
    <mergeCell ref="L142:L143"/>
    <mergeCell ref="U142:U143"/>
    <mergeCell ref="F148:F154"/>
    <mergeCell ref="H148:H154"/>
    <mergeCell ref="L148:L153"/>
    <mergeCell ref="U148:U153"/>
    <mergeCell ref="G67:G68"/>
    <mergeCell ref="H67:H68"/>
    <mergeCell ref="I67:I68"/>
    <mergeCell ref="N73:N74"/>
    <mergeCell ref="T73:T74"/>
    <mergeCell ref="M88:M89"/>
    <mergeCell ref="T67:T68"/>
    <mergeCell ref="N88:N89"/>
    <mergeCell ref="O88:O89"/>
    <mergeCell ref="P88:P89"/>
    <mergeCell ref="T79:T80"/>
    <mergeCell ref="J67:J68"/>
    <mergeCell ref="K67:K68"/>
    <mergeCell ref="H65:H66"/>
    <mergeCell ref="I65:I66"/>
    <mergeCell ref="J65:J66"/>
    <mergeCell ref="K65:K66"/>
    <mergeCell ref="L65:L66"/>
    <mergeCell ref="O65:O66"/>
    <mergeCell ref="S65:S66"/>
    <mergeCell ref="T65:T66"/>
    <mergeCell ref="U65:U66"/>
    <mergeCell ref="Q65:Q66"/>
    <mergeCell ref="R65:R66"/>
    <mergeCell ref="M65:M66"/>
    <mergeCell ref="N65:N66"/>
    <mergeCell ref="M4:M5"/>
    <mergeCell ref="O4:O5"/>
    <mergeCell ref="P4:P5"/>
    <mergeCell ref="Q4:Q5"/>
    <mergeCell ref="R4:R5"/>
    <mergeCell ref="S4:S5"/>
    <mergeCell ref="T4:T5"/>
    <mergeCell ref="U25:U26"/>
    <mergeCell ref="T11:T12"/>
    <mergeCell ref="U4:U5"/>
    <mergeCell ref="M6:M10"/>
    <mergeCell ref="U11:U12"/>
    <mergeCell ref="R13:S13"/>
    <mergeCell ref="M18:M19"/>
    <mergeCell ref="O18:O19"/>
    <mergeCell ref="P18:P19"/>
    <mergeCell ref="Q18:Q19"/>
    <mergeCell ref="R18:R19"/>
    <mergeCell ref="S18:S19"/>
    <mergeCell ref="T18:T19"/>
    <mergeCell ref="U18:U19"/>
    <mergeCell ref="M11:M12"/>
    <mergeCell ref="O11:O12"/>
    <mergeCell ref="P11:P12"/>
    <mergeCell ref="Q11:Q12"/>
    <mergeCell ref="T25:T26"/>
    <mergeCell ref="R11:R12"/>
    <mergeCell ref="S11:S12"/>
    <mergeCell ref="C33:C38"/>
    <mergeCell ref="C39:C44"/>
    <mergeCell ref="M25:M26"/>
    <mergeCell ref="O25:O26"/>
    <mergeCell ref="P25:P26"/>
    <mergeCell ref="Q25:Q26"/>
    <mergeCell ref="R25:R26"/>
    <mergeCell ref="S25:S26"/>
    <mergeCell ref="F48:F49"/>
    <mergeCell ref="G48:G49"/>
    <mergeCell ref="H48:H49"/>
    <mergeCell ref="H59:H60"/>
    <mergeCell ref="I59:I60"/>
    <mergeCell ref="O48:O49"/>
    <mergeCell ref="H55:H56"/>
    <mergeCell ref="I55:I56"/>
    <mergeCell ref="J55:J56"/>
    <mergeCell ref="K55:K56"/>
    <mergeCell ref="L55:L56"/>
    <mergeCell ref="M55:M58"/>
    <mergeCell ref="N55:N58"/>
    <mergeCell ref="O55:O58"/>
    <mergeCell ref="H57:H58"/>
    <mergeCell ref="I57:I58"/>
    <mergeCell ref="J57:J58"/>
    <mergeCell ref="K57:K58"/>
    <mergeCell ref="L57:L58"/>
    <mergeCell ref="J48:J49"/>
    <mergeCell ref="K48:K49"/>
    <mergeCell ref="J59:J60"/>
    <mergeCell ref="K59:K60"/>
    <mergeCell ref="L59:L60"/>
    <mergeCell ref="L67:L68"/>
    <mergeCell ref="M67:M68"/>
    <mergeCell ref="N67:N68"/>
    <mergeCell ref="S48:S49"/>
    <mergeCell ref="T48:T49"/>
    <mergeCell ref="P65:P66"/>
    <mergeCell ref="Q59:Q60"/>
    <mergeCell ref="R59:R60"/>
    <mergeCell ref="S59:S60"/>
    <mergeCell ref="T59:T60"/>
    <mergeCell ref="L48:L49"/>
    <mergeCell ref="M48:M49"/>
    <mergeCell ref="M61:M62"/>
    <mergeCell ref="N61:N62"/>
    <mergeCell ref="O61:O62"/>
    <mergeCell ref="P61:P62"/>
    <mergeCell ref="Q61:Q62"/>
    <mergeCell ref="R61:R62"/>
    <mergeCell ref="S61:S62"/>
    <mergeCell ref="T61:T62"/>
    <mergeCell ref="M59:M60"/>
    <mergeCell ref="N59:N60"/>
    <mergeCell ref="P59:P60"/>
    <mergeCell ref="O59:O60"/>
    <mergeCell ref="R94:S94"/>
    <mergeCell ref="P48:P49"/>
    <mergeCell ref="Q48:Q49"/>
    <mergeCell ref="R48:R49"/>
    <mergeCell ref="U48:U49"/>
    <mergeCell ref="P55:P58"/>
    <mergeCell ref="Q55:Q58"/>
    <mergeCell ref="R55:R58"/>
    <mergeCell ref="S55:S58"/>
    <mergeCell ref="T55:T58"/>
    <mergeCell ref="U55:U58"/>
    <mergeCell ref="U67:U68"/>
    <mergeCell ref="Q67:Q68"/>
    <mergeCell ref="R67:R68"/>
    <mergeCell ref="S67:S68"/>
    <mergeCell ref="U59:U60"/>
    <mergeCell ref="U61:U62"/>
    <mergeCell ref="U210:U212"/>
    <mergeCell ref="U214:U216"/>
    <mergeCell ref="N235:N242"/>
    <mergeCell ref="M229:M231"/>
    <mergeCell ref="U232:U233"/>
    <mergeCell ref="U79:U80"/>
    <mergeCell ref="M84:M85"/>
    <mergeCell ref="N84:N85"/>
    <mergeCell ref="O84:O85"/>
    <mergeCell ref="P84:P85"/>
    <mergeCell ref="Q84:Q85"/>
    <mergeCell ref="R84:R85"/>
    <mergeCell ref="S84:S85"/>
    <mergeCell ref="T84:T85"/>
    <mergeCell ref="U84:U85"/>
    <mergeCell ref="M79:M80"/>
    <mergeCell ref="N79:N80"/>
    <mergeCell ref="O79:O80"/>
    <mergeCell ref="P79:P80"/>
    <mergeCell ref="Q79:Q80"/>
    <mergeCell ref="R79:R80"/>
    <mergeCell ref="S79:S80"/>
    <mergeCell ref="U203:U204"/>
    <mergeCell ref="U88:U89"/>
    <mergeCell ref="F245:F249"/>
    <mergeCell ref="G245:G249"/>
    <mergeCell ref="U245:U249"/>
    <mergeCell ref="M266:M269"/>
    <mergeCell ref="S266:S269"/>
    <mergeCell ref="U260:U265"/>
    <mergeCell ref="U266:U269"/>
    <mergeCell ref="U270:U271"/>
    <mergeCell ref="N252:N254"/>
    <mergeCell ref="O252:O254"/>
    <mergeCell ref="Q252:Q254"/>
    <mergeCell ref="R252:R254"/>
    <mergeCell ref="S252:S254"/>
    <mergeCell ref="T252:T254"/>
    <mergeCell ref="M252:M254"/>
    <mergeCell ref="U252:U254"/>
    <mergeCell ref="M260:M262"/>
    <mergeCell ref="S260:S262"/>
    <mergeCell ref="R303:R307"/>
    <mergeCell ref="S303:S307"/>
    <mergeCell ref="U303:U307"/>
    <mergeCell ref="M290:M293"/>
    <mergeCell ref="Q290:Q293"/>
    <mergeCell ref="Q301:Q302"/>
    <mergeCell ref="Q303:Q307"/>
    <mergeCell ref="N290:N293"/>
    <mergeCell ref="M301:M302"/>
    <mergeCell ref="N301:N302"/>
    <mergeCell ref="M303:M307"/>
    <mergeCell ref="N303:N307"/>
    <mergeCell ref="O301:O302"/>
    <mergeCell ref="P301:P302"/>
    <mergeCell ref="R301:R302"/>
    <mergeCell ref="S301:S302"/>
    <mergeCell ref="T301:T302"/>
    <mergeCell ref="U301:U302"/>
    <mergeCell ref="O290:O293"/>
    <mergeCell ref="P290:P293"/>
    <mergeCell ref="R290:R293"/>
    <mergeCell ref="S290:S293"/>
    <mergeCell ref="T290:T293"/>
    <mergeCell ref="U290:U293"/>
    <mergeCell ref="N409:N410"/>
    <mergeCell ref="G376:G377"/>
    <mergeCell ref="G378:G381"/>
    <mergeCell ref="G382:G383"/>
    <mergeCell ref="G387:G388"/>
    <mergeCell ref="G389:G390"/>
    <mergeCell ref="G391:G392"/>
    <mergeCell ref="O303:O307"/>
    <mergeCell ref="P303:P307"/>
    <mergeCell ref="N376:N381"/>
    <mergeCell ref="M382:M383"/>
    <mergeCell ref="M387:M388"/>
    <mergeCell ref="M389:M390"/>
    <mergeCell ref="M393:M397"/>
    <mergeCell ref="N393:N394"/>
    <mergeCell ref="M398:M400"/>
    <mergeCell ref="M401:M404"/>
    <mergeCell ref="M405:M408"/>
    <mergeCell ref="N405:N406"/>
    <mergeCell ref="G393:G397"/>
    <mergeCell ref="G398:G400"/>
    <mergeCell ref="G401:G404"/>
    <mergeCell ref="I401:I404"/>
    <mergeCell ref="I405:I408"/>
    <mergeCell ref="I409:I410"/>
    <mergeCell ref="G405:G408"/>
    <mergeCell ref="G409:G410"/>
    <mergeCell ref="M376:M381"/>
    <mergeCell ref="M409:M410"/>
  </mergeCells>
  <phoneticPr fontId="28" type="noConversion"/>
  <hyperlinks>
    <hyperlink ref="L146" location="_ftn1" display="_ftn1" xr:uid="{AF9D0DCD-5FDB-4718-89B7-1DC10F0E3569}"/>
    <hyperlink ref="L148" location="_ftn1" display="_ftn1" xr:uid="{DDF45012-B39C-4219-AA8F-E11D113D9614}"/>
    <hyperlink ref="L154" location="_ftn1" display="_ftn1" xr:uid="{78666201-E77A-4FA1-B531-639D562E9857}"/>
    <hyperlink ref="J146" location="_ftn1" display="_ftn1" xr:uid="{81EA26EA-750D-4101-9B6F-CDDDD9A60258}"/>
    <hyperlink ref="J154" location="_ftn1" display="_ftn1" xr:uid="{11DFBE7F-BB1F-4F17-BEFF-E227ECF34BE2}"/>
  </hyperlinks>
  <pageMargins left="0.70866141732283472" right="0.70866141732283472" top="0.74803149606299213" bottom="0.74803149606299213" header="0.31496062992125984" footer="0.31496062992125984"/>
  <pageSetup paperSize="8" orientation="landscape"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A5DFF-0E4A-489C-AB81-8792F8187C47}">
  <dimension ref="A1:M66"/>
  <sheetViews>
    <sheetView topLeftCell="A40" zoomScaleNormal="100" workbookViewId="0">
      <selection activeCell="E67" sqref="E67"/>
    </sheetView>
  </sheetViews>
  <sheetFormatPr defaultRowHeight="14.5" x14ac:dyDescent="0.35"/>
  <cols>
    <col min="1" max="1" width="15.453125" style="108" customWidth="1"/>
    <col min="2" max="2" width="29.7265625" customWidth="1"/>
    <col min="3" max="3" width="41" customWidth="1"/>
    <col min="4" max="4" width="16.26953125" customWidth="1"/>
    <col min="5" max="5" width="22.7265625" customWidth="1"/>
    <col min="6" max="6" width="38.7265625" customWidth="1"/>
    <col min="7" max="7" width="55.453125" customWidth="1"/>
    <col min="8" max="8" width="40.81640625" customWidth="1"/>
    <col min="9" max="9" width="39.1796875" customWidth="1"/>
    <col min="10" max="10" width="29.453125" customWidth="1"/>
    <col min="11" max="11" width="37.453125" customWidth="1"/>
    <col min="12" max="12" width="36.453125" customWidth="1"/>
    <col min="13" max="13" width="49.7265625" customWidth="1"/>
  </cols>
  <sheetData>
    <row r="1" spans="1:13" ht="21" customHeight="1" x14ac:dyDescent="0.35">
      <c r="A1" s="284" t="s">
        <v>980</v>
      </c>
      <c r="B1" s="284"/>
      <c r="C1" s="284"/>
      <c r="D1" s="284"/>
      <c r="E1" s="127"/>
    </row>
    <row r="2" spans="1:13" x14ac:dyDescent="0.35">
      <c r="A2" s="105"/>
      <c r="C2" s="106"/>
      <c r="D2" s="115"/>
    </row>
    <row r="3" spans="1:13" s="3" customFormat="1" x14ac:dyDescent="0.35">
      <c r="A3" s="135" t="s">
        <v>1385</v>
      </c>
    </row>
    <row r="4" spans="1:13" s="3" customFormat="1" x14ac:dyDescent="0.35">
      <c r="A4" s="129"/>
      <c r="F4"/>
    </row>
    <row r="5" spans="1:13" x14ac:dyDescent="0.35">
      <c r="A5" s="122" t="s">
        <v>1302</v>
      </c>
    </row>
    <row r="6" spans="1:13" x14ac:dyDescent="0.35">
      <c r="A6" s="122"/>
    </row>
    <row r="7" spans="1:13" x14ac:dyDescent="0.35">
      <c r="A7" s="223" t="s">
        <v>1048</v>
      </c>
    </row>
    <row r="8" spans="1:13" x14ac:dyDescent="0.35">
      <c r="A8" t="s">
        <v>1043</v>
      </c>
    </row>
    <row r="9" spans="1:13" x14ac:dyDescent="0.35">
      <c r="A9" t="s">
        <v>1046</v>
      </c>
    </row>
    <row r="10" spans="1:13" x14ac:dyDescent="0.35">
      <c r="A10" t="s">
        <v>1045</v>
      </c>
    </row>
    <row r="11" spans="1:13" x14ac:dyDescent="0.35">
      <c r="A11" t="s">
        <v>1044</v>
      </c>
    </row>
    <row r="12" spans="1:13" x14ac:dyDescent="0.35">
      <c r="A12" t="s">
        <v>1047</v>
      </c>
    </row>
    <row r="13" spans="1:13" ht="19.899999999999999" customHeight="1" x14ac:dyDescent="0.35">
      <c r="A13" s="122"/>
    </row>
    <row r="14" spans="1:13" ht="46.9" customHeight="1" x14ac:dyDescent="0.35">
      <c r="A14" s="122" t="s">
        <v>1304</v>
      </c>
    </row>
    <row r="15" spans="1:13" s="3" customFormat="1" ht="100.5" customHeight="1" x14ac:dyDescent="0.3">
      <c r="A15" s="229" t="s">
        <v>1305</v>
      </c>
      <c r="B15" s="229" t="s">
        <v>1310</v>
      </c>
      <c r="C15" s="229" t="s">
        <v>1309</v>
      </c>
      <c r="D15" s="230" t="s">
        <v>1306</v>
      </c>
      <c r="E15" s="230" t="s">
        <v>430</v>
      </c>
      <c r="F15" s="230" t="s">
        <v>1307</v>
      </c>
      <c r="G15" s="230" t="s">
        <v>1308</v>
      </c>
      <c r="H15" s="231" t="s">
        <v>1023</v>
      </c>
      <c r="I15" s="232" t="s">
        <v>1026</v>
      </c>
      <c r="J15" s="232" t="s">
        <v>1311</v>
      </c>
      <c r="K15" s="232" t="s">
        <v>1383</v>
      </c>
      <c r="L15" s="358" t="s">
        <v>1445</v>
      </c>
      <c r="M15" s="232" t="s">
        <v>1592</v>
      </c>
    </row>
    <row r="16" spans="1:13" s="3" customFormat="1" ht="78" x14ac:dyDescent="0.3">
      <c r="A16" s="285" t="s">
        <v>21</v>
      </c>
      <c r="B16" s="286" t="s">
        <v>148</v>
      </c>
      <c r="C16" s="287" t="s">
        <v>994</v>
      </c>
      <c r="D16" s="288" t="s">
        <v>1323</v>
      </c>
      <c r="E16" s="289"/>
      <c r="F16" s="286" t="s">
        <v>995</v>
      </c>
      <c r="G16" s="286" t="s">
        <v>996</v>
      </c>
      <c r="H16" s="290" t="s">
        <v>1028</v>
      </c>
      <c r="I16" s="291" t="s">
        <v>1033</v>
      </c>
      <c r="J16" s="233" t="s">
        <v>1312</v>
      </c>
      <c r="K16" s="233" t="s">
        <v>1384</v>
      </c>
      <c r="L16" s="290" t="s">
        <v>1446</v>
      </c>
      <c r="M16" s="472" t="s">
        <v>1618</v>
      </c>
    </row>
    <row r="17" spans="1:13" s="3" customFormat="1" ht="39" x14ac:dyDescent="0.3">
      <c r="A17" s="292" t="s">
        <v>16</v>
      </c>
      <c r="B17" s="286" t="s">
        <v>149</v>
      </c>
      <c r="C17" s="287" t="s">
        <v>997</v>
      </c>
      <c r="D17" s="288" t="s">
        <v>1324</v>
      </c>
      <c r="E17" s="289" t="s">
        <v>1325</v>
      </c>
      <c r="F17" s="286" t="s">
        <v>998</v>
      </c>
      <c r="G17" s="289" t="s">
        <v>999</v>
      </c>
      <c r="H17" s="293" t="s">
        <v>1029</v>
      </c>
      <c r="I17" s="291" t="s">
        <v>1024</v>
      </c>
      <c r="J17" s="234" t="s">
        <v>1029</v>
      </c>
      <c r="K17" s="234" t="s">
        <v>1029</v>
      </c>
      <c r="L17" s="293" t="s">
        <v>1029</v>
      </c>
      <c r="M17" s="196" t="s">
        <v>1589</v>
      </c>
    </row>
    <row r="18" spans="1:13" s="3" customFormat="1" ht="39" x14ac:dyDescent="0.3">
      <c r="A18" s="294" t="s">
        <v>44</v>
      </c>
      <c r="B18" s="286" t="s">
        <v>150</v>
      </c>
      <c r="C18" s="287" t="s">
        <v>150</v>
      </c>
      <c r="D18" s="288" t="s">
        <v>1326</v>
      </c>
      <c r="E18" s="286" t="s">
        <v>1000</v>
      </c>
      <c r="F18" s="286" t="s">
        <v>1001</v>
      </c>
      <c r="G18" s="289" t="s">
        <v>1002</v>
      </c>
      <c r="H18" s="293" t="s">
        <v>1030</v>
      </c>
      <c r="I18" s="291" t="s">
        <v>1025</v>
      </c>
      <c r="J18" s="234" t="s">
        <v>1030</v>
      </c>
      <c r="K18" s="234" t="s">
        <v>1030</v>
      </c>
      <c r="L18" s="293" t="s">
        <v>1030</v>
      </c>
      <c r="M18" s="196" t="s">
        <v>1590</v>
      </c>
    </row>
    <row r="19" spans="1:13" s="3" customFormat="1" ht="34.15" customHeight="1" x14ac:dyDescent="0.3">
      <c r="A19" s="285" t="s">
        <v>12</v>
      </c>
      <c r="B19" s="286" t="s">
        <v>151</v>
      </c>
      <c r="C19" s="287" t="s">
        <v>1003</v>
      </c>
      <c r="D19" s="288" t="s">
        <v>1327</v>
      </c>
      <c r="E19" s="289" t="s">
        <v>1328</v>
      </c>
      <c r="F19" s="286" t="s">
        <v>1004</v>
      </c>
      <c r="G19" s="289" t="s">
        <v>1005</v>
      </c>
      <c r="H19" s="234" t="s">
        <v>1031</v>
      </c>
      <c r="K19" s="234" t="s">
        <v>1031</v>
      </c>
      <c r="M19" s="196" t="s">
        <v>1591</v>
      </c>
    </row>
    <row r="20" spans="1:13" ht="52" x14ac:dyDescent="0.35">
      <c r="A20" s="295" t="s">
        <v>59</v>
      </c>
      <c r="B20" s="286" t="s">
        <v>152</v>
      </c>
      <c r="C20" s="287" t="s">
        <v>1006</v>
      </c>
      <c r="D20" s="288" t="s">
        <v>1329</v>
      </c>
      <c r="E20" s="286" t="s">
        <v>1007</v>
      </c>
      <c r="F20" s="286" t="s">
        <v>1008</v>
      </c>
      <c r="G20" s="286" t="s">
        <v>1009</v>
      </c>
      <c r="H20" s="233" t="s">
        <v>1032</v>
      </c>
      <c r="I20" s="3"/>
      <c r="J20" s="3"/>
      <c r="M20" s="196" t="s">
        <v>1593</v>
      </c>
    </row>
    <row r="21" spans="1:13" s="3" customFormat="1" x14ac:dyDescent="0.3">
      <c r="E21" s="11"/>
      <c r="F21" s="11"/>
      <c r="J21" s="130"/>
      <c r="K21" s="128"/>
    </row>
    <row r="22" spans="1:13" s="3" customFormat="1" x14ac:dyDescent="0.3">
      <c r="A22" s="120" t="s">
        <v>1315</v>
      </c>
      <c r="D22" s="107"/>
      <c r="E22" s="11"/>
      <c r="F22" s="11"/>
      <c r="K22" s="128"/>
    </row>
    <row r="23" spans="1:13" s="3" customFormat="1" x14ac:dyDescent="0.3">
      <c r="A23" s="121"/>
    </row>
    <row r="24" spans="1:13" s="3" customFormat="1" x14ac:dyDescent="0.3">
      <c r="A24" s="122" t="s">
        <v>1331</v>
      </c>
    </row>
    <row r="25" spans="1:13" s="3" customFormat="1" x14ac:dyDescent="0.3">
      <c r="A25" s="123"/>
    </row>
    <row r="26" spans="1:13" x14ac:dyDescent="0.35">
      <c r="A26" s="120" t="s">
        <v>1313</v>
      </c>
      <c r="B26" s="3"/>
    </row>
    <row r="27" spans="1:13" x14ac:dyDescent="0.35">
      <c r="B27" s="460" t="s">
        <v>1612</v>
      </c>
      <c r="C27" s="455"/>
      <c r="D27" s="455"/>
      <c r="E27" s="455"/>
      <c r="F27" s="455"/>
      <c r="G27" s="455"/>
      <c r="H27" s="458"/>
    </row>
    <row r="28" spans="1:13" x14ac:dyDescent="0.35">
      <c r="B28" s="461" t="s">
        <v>1613</v>
      </c>
      <c r="C28" s="456"/>
      <c r="D28" s="456"/>
      <c r="E28" s="456"/>
      <c r="F28" s="456"/>
      <c r="G28" s="456"/>
      <c r="H28" s="458"/>
    </row>
    <row r="29" spans="1:13" x14ac:dyDescent="0.35">
      <c r="B29" s="462" t="s">
        <v>1614</v>
      </c>
      <c r="C29" s="457"/>
      <c r="D29" s="457"/>
      <c r="E29" s="457"/>
      <c r="F29" s="457"/>
      <c r="G29" s="457"/>
      <c r="H29" s="459"/>
    </row>
    <row r="30" spans="1:13" x14ac:dyDescent="0.35">
      <c r="B30" s="463" t="s">
        <v>1615</v>
      </c>
      <c r="C30" s="125"/>
      <c r="D30" s="125"/>
      <c r="E30" s="125"/>
      <c r="F30" s="125"/>
      <c r="G30" s="313"/>
      <c r="H30" s="459"/>
    </row>
    <row r="31" spans="1:13" x14ac:dyDescent="0.35">
      <c r="B31" s="464" t="s">
        <v>1616</v>
      </c>
      <c r="C31" s="126"/>
      <c r="D31" s="126"/>
      <c r="E31" s="126"/>
      <c r="F31" s="126"/>
      <c r="G31" s="314"/>
      <c r="H31" s="123"/>
    </row>
    <row r="34" spans="1:6" s="3" customFormat="1" ht="34.5" customHeight="1" x14ac:dyDescent="0.3">
      <c r="A34" s="228" t="s">
        <v>1303</v>
      </c>
      <c r="B34" s="228" t="s">
        <v>981</v>
      </c>
      <c r="C34" s="228" t="s">
        <v>1301</v>
      </c>
      <c r="D34" s="228" t="s">
        <v>1300</v>
      </c>
      <c r="F34" s="12"/>
    </row>
    <row r="35" spans="1:6" s="3" customFormat="1" x14ac:dyDescent="0.35">
      <c r="A35" s="614">
        <v>2016</v>
      </c>
      <c r="B35" s="222" t="s">
        <v>9</v>
      </c>
      <c r="C35" s="116" t="s">
        <v>982</v>
      </c>
      <c r="D35" s="117">
        <v>2025</v>
      </c>
      <c r="F35" s="102"/>
    </row>
    <row r="36" spans="1:6" s="3" customFormat="1" x14ac:dyDescent="0.35">
      <c r="A36" s="615"/>
      <c r="B36" s="222" t="s">
        <v>53</v>
      </c>
      <c r="C36" s="116" t="s">
        <v>982</v>
      </c>
      <c r="D36" s="117">
        <v>2022</v>
      </c>
      <c r="F36" s="103"/>
    </row>
    <row r="37" spans="1:6" s="3" customFormat="1" x14ac:dyDescent="0.35">
      <c r="A37" s="615"/>
      <c r="B37" s="222" t="s">
        <v>73</v>
      </c>
      <c r="C37" s="116" t="s">
        <v>982</v>
      </c>
      <c r="D37" s="117">
        <v>2020</v>
      </c>
    </row>
    <row r="38" spans="1:6" s="3" customFormat="1" x14ac:dyDescent="0.35">
      <c r="A38" s="615"/>
      <c r="B38" s="224" t="s">
        <v>105</v>
      </c>
      <c r="C38" s="116" t="s">
        <v>983</v>
      </c>
      <c r="D38" s="117">
        <v>2021</v>
      </c>
    </row>
    <row r="39" spans="1:6" s="3" customFormat="1" x14ac:dyDescent="0.35">
      <c r="A39" s="616"/>
      <c r="B39" s="224" t="s">
        <v>120</v>
      </c>
      <c r="C39" s="116" t="s">
        <v>983</v>
      </c>
      <c r="D39" s="117">
        <v>2021</v>
      </c>
    </row>
    <row r="40" spans="1:6" ht="43.5" x14ac:dyDescent="0.35">
      <c r="A40" s="614">
        <v>2017</v>
      </c>
      <c r="B40" s="226" t="s">
        <v>208</v>
      </c>
      <c r="C40" s="118" t="s">
        <v>1013</v>
      </c>
      <c r="D40" s="117">
        <v>2025</v>
      </c>
    </row>
    <row r="41" spans="1:6" x14ac:dyDescent="0.35">
      <c r="A41" s="615"/>
      <c r="B41" s="226" t="s">
        <v>154</v>
      </c>
      <c r="C41" s="117" t="s">
        <v>1010</v>
      </c>
      <c r="D41" s="117">
        <v>2024</v>
      </c>
    </row>
    <row r="42" spans="1:6" x14ac:dyDescent="0.35">
      <c r="A42" s="615"/>
      <c r="B42" s="224" t="s">
        <v>182</v>
      </c>
      <c r="C42" s="117" t="s">
        <v>983</v>
      </c>
      <c r="D42" s="117">
        <v>2021</v>
      </c>
    </row>
    <row r="43" spans="1:6" x14ac:dyDescent="0.35">
      <c r="A43" s="615"/>
      <c r="B43" s="224" t="s">
        <v>984</v>
      </c>
      <c r="C43" s="117" t="s">
        <v>1010</v>
      </c>
      <c r="D43" s="117">
        <v>2027</v>
      </c>
    </row>
    <row r="44" spans="1:6" x14ac:dyDescent="0.35">
      <c r="A44" s="615"/>
      <c r="B44" s="226" t="s">
        <v>985</v>
      </c>
      <c r="C44" s="117" t="s">
        <v>1010</v>
      </c>
      <c r="D44" s="117">
        <v>2024</v>
      </c>
    </row>
    <row r="45" spans="1:6" x14ac:dyDescent="0.35">
      <c r="A45" s="616"/>
      <c r="B45" s="224" t="s">
        <v>248</v>
      </c>
      <c r="C45" s="117" t="s">
        <v>1010</v>
      </c>
      <c r="D45" s="117">
        <v>2024</v>
      </c>
    </row>
    <row r="46" spans="1:6" x14ac:dyDescent="0.35">
      <c r="A46" s="614">
        <v>2018</v>
      </c>
      <c r="B46" s="224" t="s">
        <v>986</v>
      </c>
      <c r="C46" s="117" t="s">
        <v>1011</v>
      </c>
      <c r="D46" s="117">
        <v>2025</v>
      </c>
    </row>
    <row r="47" spans="1:6" x14ac:dyDescent="0.35">
      <c r="A47" s="615"/>
      <c r="B47" s="224" t="s">
        <v>987</v>
      </c>
      <c r="C47" s="117" t="s">
        <v>1011</v>
      </c>
      <c r="D47" s="117">
        <v>2025</v>
      </c>
    </row>
    <row r="48" spans="1:6" ht="29" x14ac:dyDescent="0.35">
      <c r="A48" s="615"/>
      <c r="B48" s="224" t="s">
        <v>430</v>
      </c>
      <c r="C48" s="118" t="s">
        <v>1017</v>
      </c>
      <c r="D48" s="117">
        <v>2025</v>
      </c>
    </row>
    <row r="49" spans="1:6" x14ac:dyDescent="0.35">
      <c r="A49" s="615"/>
      <c r="B49" s="224" t="s">
        <v>988</v>
      </c>
      <c r="C49" s="118" t="s">
        <v>1011</v>
      </c>
      <c r="D49" s="117">
        <v>2025</v>
      </c>
    </row>
    <row r="50" spans="1:6" x14ac:dyDescent="0.35">
      <c r="A50" s="616"/>
      <c r="B50" s="224" t="s">
        <v>989</v>
      </c>
      <c r="C50" s="118" t="s">
        <v>1011</v>
      </c>
      <c r="D50" s="117">
        <v>2025</v>
      </c>
    </row>
    <row r="51" spans="1:6" x14ac:dyDescent="0.35">
      <c r="A51" s="614">
        <v>2019</v>
      </c>
      <c r="B51" s="224" t="s">
        <v>573</v>
      </c>
      <c r="C51" s="118" t="s">
        <v>1018</v>
      </c>
      <c r="D51" s="117">
        <v>2026</v>
      </c>
    </row>
    <row r="52" spans="1:6" x14ac:dyDescent="0.35">
      <c r="A52" s="615"/>
      <c r="B52" s="224" t="s">
        <v>990</v>
      </c>
      <c r="C52" s="118" t="s">
        <v>1019</v>
      </c>
      <c r="D52" s="117">
        <v>2026</v>
      </c>
      <c r="F52" s="104"/>
    </row>
    <row r="53" spans="1:6" x14ac:dyDescent="0.35">
      <c r="A53" s="615"/>
      <c r="B53" s="225" t="s">
        <v>991</v>
      </c>
      <c r="C53" s="118" t="s">
        <v>1012</v>
      </c>
      <c r="D53" s="117">
        <v>2026</v>
      </c>
      <c r="F53" s="104"/>
    </row>
    <row r="54" spans="1:6" ht="45.65" customHeight="1" x14ac:dyDescent="0.35">
      <c r="A54" s="615"/>
      <c r="B54" s="224" t="s">
        <v>745</v>
      </c>
      <c r="C54" s="119" t="s">
        <v>1020</v>
      </c>
      <c r="D54" s="117">
        <v>2029</v>
      </c>
    </row>
    <row r="55" spans="1:6" ht="16.5" customHeight="1" x14ac:dyDescent="0.35">
      <c r="A55" s="616"/>
      <c r="B55" s="224" t="s">
        <v>779</v>
      </c>
      <c r="C55" s="118" t="s">
        <v>1012</v>
      </c>
      <c r="D55" s="117">
        <v>2026</v>
      </c>
    </row>
    <row r="56" spans="1:6" ht="29" x14ac:dyDescent="0.35">
      <c r="A56" s="614">
        <v>2020</v>
      </c>
      <c r="B56" s="224" t="s">
        <v>833</v>
      </c>
      <c r="C56" s="118" t="s">
        <v>1021</v>
      </c>
      <c r="D56" s="117">
        <v>2029</v>
      </c>
    </row>
    <row r="57" spans="1:6" ht="16.5" customHeight="1" x14ac:dyDescent="0.35">
      <c r="A57" s="615"/>
      <c r="B57" s="224" t="s">
        <v>884</v>
      </c>
      <c r="C57" s="118" t="s">
        <v>992</v>
      </c>
      <c r="D57" s="117">
        <v>2025</v>
      </c>
    </row>
    <row r="58" spans="1:6" x14ac:dyDescent="0.35">
      <c r="A58" s="616"/>
      <c r="B58" s="224" t="s">
        <v>993</v>
      </c>
      <c r="C58" s="118" t="s">
        <v>1022</v>
      </c>
      <c r="D58" s="117">
        <v>2027</v>
      </c>
    </row>
    <row r="59" spans="1:6" x14ac:dyDescent="0.35">
      <c r="A59" s="613">
        <v>2022</v>
      </c>
      <c r="B59" s="222" t="s">
        <v>73</v>
      </c>
      <c r="C59" s="117" t="s">
        <v>961</v>
      </c>
      <c r="D59" s="116">
        <v>2027</v>
      </c>
    </row>
    <row r="60" spans="1:6" ht="16.5" customHeight="1" x14ac:dyDescent="0.35">
      <c r="A60" s="613"/>
      <c r="B60" s="227" t="s">
        <v>105</v>
      </c>
      <c r="C60" s="117" t="s">
        <v>961</v>
      </c>
      <c r="D60" s="116">
        <v>2030</v>
      </c>
    </row>
    <row r="61" spans="1:6" ht="16.5" customHeight="1" x14ac:dyDescent="0.35">
      <c r="A61" s="613"/>
      <c r="B61" s="222" t="s">
        <v>9</v>
      </c>
      <c r="C61" s="117" t="s">
        <v>1299</v>
      </c>
      <c r="D61" s="116">
        <v>2031</v>
      </c>
    </row>
    <row r="62" spans="1:6" ht="16.5" customHeight="1" x14ac:dyDescent="0.35">
      <c r="A62" s="305">
        <v>2023</v>
      </c>
      <c r="B62" s="222" t="s">
        <v>1447</v>
      </c>
      <c r="C62" s="117" t="s">
        <v>1299</v>
      </c>
      <c r="D62" s="116">
        <v>2031</v>
      </c>
    </row>
    <row r="63" spans="1:6" x14ac:dyDescent="0.35">
      <c r="A63" s="305">
        <v>2023</v>
      </c>
      <c r="B63" s="222" t="s">
        <v>1453</v>
      </c>
      <c r="C63" s="117" t="s">
        <v>1543</v>
      </c>
      <c r="D63" s="116">
        <v>2032</v>
      </c>
    </row>
    <row r="64" spans="1:6" x14ac:dyDescent="0.35">
      <c r="A64" s="305">
        <v>2023</v>
      </c>
      <c r="B64" s="222" t="s">
        <v>339</v>
      </c>
      <c r="C64" s="117" t="s">
        <v>1543</v>
      </c>
      <c r="D64" s="116">
        <v>2032</v>
      </c>
    </row>
    <row r="65" spans="1:4" x14ac:dyDescent="0.35">
      <c r="A65" s="305">
        <v>2023</v>
      </c>
      <c r="B65" s="222" t="s">
        <v>320</v>
      </c>
      <c r="C65" s="117" t="s">
        <v>1543</v>
      </c>
      <c r="D65" s="116">
        <v>2032</v>
      </c>
    </row>
    <row r="66" spans="1:4" x14ac:dyDescent="0.35">
      <c r="A66" s="305">
        <v>2024</v>
      </c>
      <c r="B66" s="222" t="s">
        <v>248</v>
      </c>
      <c r="C66" s="117" t="s">
        <v>1543</v>
      </c>
      <c r="D66" s="116">
        <v>2032</v>
      </c>
    </row>
  </sheetData>
  <mergeCells count="6">
    <mergeCell ref="A59:A61"/>
    <mergeCell ref="A56:A58"/>
    <mergeCell ref="A35:A39"/>
    <mergeCell ref="A40:A45"/>
    <mergeCell ref="A46:A50"/>
    <mergeCell ref="A51:A55"/>
  </mergeCells>
  <hyperlinks>
    <hyperlink ref="B44" r:id="rId1" display="http://oska.kutsekoda.ee/field/pollumajandus-ja-toiduainetoostus/" xr:uid="{036914FF-02AB-45AC-AA5E-71D870E5C897}"/>
  </hyperlinks>
  <pageMargins left="0.7" right="0.7" top="0.75" bottom="0.75" header="0.3" footer="0.3"/>
  <pageSetup paperSize="9" scale="75" orientation="landscape" verticalDpi="4294967295"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E70E5-A690-4A39-B228-35DBC44DD648}">
  <dimension ref="A1:AB124"/>
  <sheetViews>
    <sheetView zoomScale="86" zoomScaleNormal="86" workbookViewId="0">
      <pane xSplit="5" ySplit="2" topLeftCell="F112" activePane="bottomRight" state="frozen"/>
      <selection pane="topRight" activeCell="F1" sqref="F1"/>
      <selection pane="bottomLeft" activeCell="A3" sqref="A3"/>
      <selection pane="bottomRight" activeCell="AA114" sqref="AA114"/>
    </sheetView>
  </sheetViews>
  <sheetFormatPr defaultRowHeight="14.5" x14ac:dyDescent="0.35"/>
  <cols>
    <col min="1" max="1" width="19.81640625" customWidth="1"/>
    <col min="2" max="2" width="11.26953125" customWidth="1"/>
    <col min="3" max="3" width="17" customWidth="1"/>
    <col min="5" max="5" width="31.26953125" customWidth="1"/>
    <col min="23" max="23" width="58.453125" customWidth="1"/>
  </cols>
  <sheetData>
    <row r="1" spans="1:23" ht="46.5" customHeight="1" x14ac:dyDescent="0.35">
      <c r="A1" s="298" t="s">
        <v>1330</v>
      </c>
      <c r="B1" s="296"/>
      <c r="C1" s="136"/>
      <c r="D1" s="136"/>
      <c r="E1" s="136"/>
      <c r="F1" s="136"/>
      <c r="G1" s="136"/>
      <c r="H1" s="136"/>
      <c r="I1" s="136"/>
      <c r="J1" s="136"/>
      <c r="K1" s="136"/>
      <c r="L1" s="136"/>
      <c r="M1" s="297"/>
      <c r="N1" s="297"/>
      <c r="O1" s="297"/>
      <c r="P1" s="136"/>
      <c r="Q1" s="136"/>
      <c r="R1" s="136"/>
      <c r="S1" s="136"/>
      <c r="T1" s="136"/>
      <c r="U1" s="136"/>
      <c r="V1" s="136"/>
      <c r="W1" s="136"/>
    </row>
    <row r="2" spans="1:23" ht="91" x14ac:dyDescent="0.35">
      <c r="A2" s="152" t="s">
        <v>0</v>
      </c>
      <c r="B2" s="153" t="s">
        <v>1210</v>
      </c>
      <c r="C2" s="152" t="s">
        <v>1</v>
      </c>
      <c r="D2" s="154" t="s">
        <v>2</v>
      </c>
      <c r="E2" s="152" t="s">
        <v>3</v>
      </c>
      <c r="F2" s="131" t="s">
        <v>1041</v>
      </c>
      <c r="G2" s="154" t="s">
        <v>1235</v>
      </c>
      <c r="H2" s="153" t="s">
        <v>153</v>
      </c>
      <c r="I2" s="133" t="s">
        <v>1050</v>
      </c>
      <c r="J2" s="380" t="s">
        <v>1133</v>
      </c>
      <c r="K2" s="132" t="s">
        <v>1134</v>
      </c>
      <c r="L2" s="132" t="s">
        <v>1135</v>
      </c>
      <c r="M2" s="133" t="s">
        <v>4</v>
      </c>
      <c r="N2" s="131" t="s">
        <v>1034</v>
      </c>
      <c r="O2" s="131" t="s">
        <v>1035</v>
      </c>
      <c r="P2" s="153" t="s">
        <v>5</v>
      </c>
      <c r="Q2" s="153" t="s">
        <v>1037</v>
      </c>
      <c r="R2" s="153" t="s">
        <v>377</v>
      </c>
      <c r="S2" s="153" t="s">
        <v>429</v>
      </c>
      <c r="T2" s="155" t="s">
        <v>187</v>
      </c>
      <c r="U2" s="155" t="s">
        <v>378</v>
      </c>
      <c r="V2" s="153" t="s">
        <v>8</v>
      </c>
      <c r="W2" s="155" t="s">
        <v>1236</v>
      </c>
    </row>
    <row r="3" spans="1:23" ht="36" x14ac:dyDescent="0.35">
      <c r="A3" s="5" t="s">
        <v>73</v>
      </c>
      <c r="B3" s="30">
        <v>2016</v>
      </c>
      <c r="C3" s="7" t="s">
        <v>10</v>
      </c>
      <c r="D3" s="20" t="s">
        <v>11</v>
      </c>
      <c r="E3" s="37" t="s">
        <v>74</v>
      </c>
      <c r="F3" s="74" t="s">
        <v>75</v>
      </c>
      <c r="G3" s="2" t="s">
        <v>7</v>
      </c>
      <c r="H3" s="6">
        <v>2770</v>
      </c>
      <c r="I3" s="10" t="s">
        <v>16</v>
      </c>
      <c r="J3" s="17">
        <v>100</v>
      </c>
      <c r="K3" s="65">
        <f>J3-L3</f>
        <v>75</v>
      </c>
      <c r="L3" s="65">
        <v>25</v>
      </c>
      <c r="M3" s="34">
        <f>P3-J3</f>
        <v>-75</v>
      </c>
      <c r="N3" s="32"/>
      <c r="O3" s="32"/>
      <c r="P3" s="65">
        <f>SUM(Q3:U3)</f>
        <v>25</v>
      </c>
      <c r="Q3" s="65"/>
      <c r="R3" s="65"/>
      <c r="S3" s="65"/>
      <c r="T3" s="17">
        <v>10</v>
      </c>
      <c r="U3" s="17">
        <v>15</v>
      </c>
      <c r="V3" s="17"/>
      <c r="W3" s="413" t="s">
        <v>76</v>
      </c>
    </row>
    <row r="4" spans="1:23" ht="36" x14ac:dyDescent="0.35">
      <c r="A4" s="5" t="s">
        <v>73</v>
      </c>
      <c r="B4" s="30">
        <v>2016</v>
      </c>
      <c r="C4" s="5" t="s">
        <v>88</v>
      </c>
      <c r="D4" s="29" t="s">
        <v>389</v>
      </c>
      <c r="E4" s="619" t="s">
        <v>89</v>
      </c>
      <c r="F4" s="521" t="s">
        <v>90</v>
      </c>
      <c r="G4" s="2" t="s">
        <v>7</v>
      </c>
      <c r="H4" s="612">
        <v>1610</v>
      </c>
      <c r="I4" s="626" t="s">
        <v>21</v>
      </c>
      <c r="J4" s="17">
        <v>55</v>
      </c>
      <c r="K4" s="623">
        <f>J4+J5-L4</f>
        <v>155</v>
      </c>
      <c r="L4" s="623">
        <v>10</v>
      </c>
      <c r="M4" s="628">
        <f>P4-J4-J5-J6-J7-J8-J9-J10-J11-J12-J13</f>
        <v>-200</v>
      </c>
      <c r="N4" s="32"/>
      <c r="O4" s="32"/>
      <c r="P4" s="623">
        <f>SUM(Q4:U13)</f>
        <v>935</v>
      </c>
      <c r="Q4" s="625"/>
      <c r="R4" s="625">
        <v>165</v>
      </c>
      <c r="S4" s="625">
        <v>215</v>
      </c>
      <c r="T4" s="625">
        <v>135</v>
      </c>
      <c r="U4" s="625"/>
      <c r="V4" s="17"/>
      <c r="W4" s="624" t="s">
        <v>91</v>
      </c>
    </row>
    <row r="5" spans="1:23" ht="36" x14ac:dyDescent="0.35">
      <c r="A5" s="5" t="s">
        <v>73</v>
      </c>
      <c r="B5" s="30">
        <v>2016</v>
      </c>
      <c r="C5" s="5" t="s">
        <v>88</v>
      </c>
      <c r="D5" s="29" t="s">
        <v>389</v>
      </c>
      <c r="E5" s="619"/>
      <c r="F5" s="521"/>
      <c r="G5" s="2" t="s">
        <v>83</v>
      </c>
      <c r="H5" s="612"/>
      <c r="I5" s="626"/>
      <c r="J5" s="17">
        <v>110</v>
      </c>
      <c r="K5" s="623"/>
      <c r="L5" s="623"/>
      <c r="M5" s="628"/>
      <c r="N5" s="32"/>
      <c r="O5" s="32"/>
      <c r="P5" s="623"/>
      <c r="Q5" s="625"/>
      <c r="R5" s="625"/>
      <c r="S5" s="625"/>
      <c r="T5" s="625"/>
      <c r="U5" s="625"/>
      <c r="V5" s="17"/>
      <c r="W5" s="624"/>
    </row>
    <row r="6" spans="1:23" ht="36" x14ac:dyDescent="0.35">
      <c r="A6" s="5" t="s">
        <v>73</v>
      </c>
      <c r="B6" s="30">
        <v>2016</v>
      </c>
      <c r="C6" s="5" t="s">
        <v>88</v>
      </c>
      <c r="D6" s="29" t="s">
        <v>389</v>
      </c>
      <c r="E6" s="619" t="s">
        <v>92</v>
      </c>
      <c r="F6" s="521" t="s">
        <v>93</v>
      </c>
      <c r="G6" s="2" t="s">
        <v>7</v>
      </c>
      <c r="H6" s="612">
        <v>3880</v>
      </c>
      <c r="I6" s="10" t="s">
        <v>21</v>
      </c>
      <c r="J6" s="17">
        <v>125</v>
      </c>
      <c r="K6" s="623">
        <f>J6+J7+J8-L6</f>
        <v>445</v>
      </c>
      <c r="L6" s="623">
        <v>20</v>
      </c>
      <c r="M6" s="628"/>
      <c r="N6" s="32"/>
      <c r="O6" s="32"/>
      <c r="P6" s="623"/>
      <c r="Q6" s="625"/>
      <c r="R6" s="625"/>
      <c r="S6" s="625"/>
      <c r="T6" s="625"/>
      <c r="U6" s="625"/>
      <c r="V6" s="17"/>
      <c r="W6" s="624"/>
    </row>
    <row r="7" spans="1:23" ht="36" x14ac:dyDescent="0.35">
      <c r="A7" s="5" t="s">
        <v>73</v>
      </c>
      <c r="B7" s="30">
        <v>2016</v>
      </c>
      <c r="C7" s="5" t="s">
        <v>88</v>
      </c>
      <c r="D7" s="29" t="s">
        <v>389</v>
      </c>
      <c r="E7" s="619"/>
      <c r="F7" s="521"/>
      <c r="G7" s="2" t="s">
        <v>83</v>
      </c>
      <c r="H7" s="612"/>
      <c r="I7" s="10" t="s">
        <v>21</v>
      </c>
      <c r="J7" s="17">
        <v>290</v>
      </c>
      <c r="K7" s="623"/>
      <c r="L7" s="623"/>
      <c r="M7" s="628"/>
      <c r="N7" s="32"/>
      <c r="O7" s="32"/>
      <c r="P7" s="623"/>
      <c r="Q7" s="625"/>
      <c r="R7" s="625"/>
      <c r="S7" s="625"/>
      <c r="T7" s="625"/>
      <c r="U7" s="625"/>
      <c r="V7" s="17"/>
      <c r="W7" s="624"/>
    </row>
    <row r="8" spans="1:23" ht="72" x14ac:dyDescent="0.35">
      <c r="A8" s="5" t="s">
        <v>73</v>
      </c>
      <c r="B8" s="30">
        <v>2016</v>
      </c>
      <c r="C8" s="5" t="s">
        <v>88</v>
      </c>
      <c r="D8" s="29" t="s">
        <v>389</v>
      </c>
      <c r="E8" s="619"/>
      <c r="F8" s="521"/>
      <c r="G8" s="2" t="s">
        <v>6</v>
      </c>
      <c r="H8" s="612"/>
      <c r="I8" s="10" t="s">
        <v>12</v>
      </c>
      <c r="J8" s="17">
        <v>50</v>
      </c>
      <c r="K8" s="623"/>
      <c r="L8" s="623"/>
      <c r="M8" s="628"/>
      <c r="N8" s="32"/>
      <c r="O8" s="32"/>
      <c r="P8" s="623"/>
      <c r="Q8" s="17">
        <v>255</v>
      </c>
      <c r="R8" s="625"/>
      <c r="S8" s="625"/>
      <c r="T8" s="625"/>
      <c r="U8" s="625"/>
      <c r="V8" s="17"/>
      <c r="W8" s="26" t="s">
        <v>94</v>
      </c>
    </row>
    <row r="9" spans="1:23" ht="36" x14ac:dyDescent="0.35">
      <c r="A9" s="5" t="s">
        <v>73</v>
      </c>
      <c r="B9" s="30">
        <v>2016</v>
      </c>
      <c r="C9" s="5" t="s">
        <v>88</v>
      </c>
      <c r="D9" s="29" t="s">
        <v>389</v>
      </c>
      <c r="E9" s="619" t="s">
        <v>95</v>
      </c>
      <c r="F9" s="521">
        <v>2511</v>
      </c>
      <c r="G9" s="2" t="s">
        <v>7</v>
      </c>
      <c r="H9" s="612">
        <v>900</v>
      </c>
      <c r="I9" s="626" t="s">
        <v>21</v>
      </c>
      <c r="J9" s="17">
        <v>30</v>
      </c>
      <c r="K9" s="623">
        <f>J9+J10-L9</f>
        <v>85</v>
      </c>
      <c r="L9" s="623">
        <v>5</v>
      </c>
      <c r="M9" s="628"/>
      <c r="N9" s="32"/>
      <c r="O9" s="32"/>
      <c r="P9" s="623"/>
      <c r="Q9" s="625"/>
      <c r="R9" s="625"/>
      <c r="S9" s="625"/>
      <c r="T9" s="625"/>
      <c r="U9" s="625"/>
      <c r="V9" s="17"/>
      <c r="W9" s="624" t="s">
        <v>96</v>
      </c>
    </row>
    <row r="10" spans="1:23" ht="36" x14ac:dyDescent="0.35">
      <c r="A10" s="5" t="s">
        <v>73</v>
      </c>
      <c r="B10" s="30">
        <v>2016</v>
      </c>
      <c r="C10" s="5" t="s">
        <v>88</v>
      </c>
      <c r="D10" s="29" t="s">
        <v>389</v>
      </c>
      <c r="E10" s="619"/>
      <c r="F10" s="521"/>
      <c r="G10" s="2" t="s">
        <v>83</v>
      </c>
      <c r="H10" s="612"/>
      <c r="I10" s="626"/>
      <c r="J10" s="17">
        <v>60</v>
      </c>
      <c r="K10" s="623"/>
      <c r="L10" s="623"/>
      <c r="M10" s="628"/>
      <c r="N10" s="32"/>
      <c r="O10" s="32"/>
      <c r="P10" s="623"/>
      <c r="Q10" s="625"/>
      <c r="R10" s="625"/>
      <c r="S10" s="625"/>
      <c r="T10" s="625"/>
      <c r="U10" s="625"/>
      <c r="V10" s="17"/>
      <c r="W10" s="624"/>
    </row>
    <row r="11" spans="1:23" ht="36" x14ac:dyDescent="0.35">
      <c r="A11" s="5" t="s">
        <v>73</v>
      </c>
      <c r="B11" s="30">
        <v>2016</v>
      </c>
      <c r="C11" s="5" t="s">
        <v>88</v>
      </c>
      <c r="D11" s="20" t="s">
        <v>19</v>
      </c>
      <c r="E11" s="619" t="s">
        <v>97</v>
      </c>
      <c r="F11" s="521" t="s">
        <v>98</v>
      </c>
      <c r="G11" s="2" t="s">
        <v>7</v>
      </c>
      <c r="H11" s="612">
        <v>3880</v>
      </c>
      <c r="I11" s="626" t="s">
        <v>21</v>
      </c>
      <c r="J11" s="17">
        <v>60</v>
      </c>
      <c r="K11" s="623">
        <f>J11+J12+J13-L11</f>
        <v>385</v>
      </c>
      <c r="L11" s="623">
        <v>30</v>
      </c>
      <c r="M11" s="628"/>
      <c r="N11" s="32"/>
      <c r="O11" s="32"/>
      <c r="P11" s="623"/>
      <c r="Q11" s="625"/>
      <c r="R11" s="625"/>
      <c r="S11" s="625"/>
      <c r="T11" s="625"/>
      <c r="U11" s="625"/>
      <c r="V11" s="17"/>
      <c r="W11" s="624"/>
    </row>
    <row r="12" spans="1:23" ht="36" x14ac:dyDescent="0.35">
      <c r="A12" s="5" t="s">
        <v>73</v>
      </c>
      <c r="B12" s="30">
        <v>2016</v>
      </c>
      <c r="C12" s="5" t="s">
        <v>88</v>
      </c>
      <c r="D12" s="20" t="s">
        <v>19</v>
      </c>
      <c r="E12" s="619"/>
      <c r="F12" s="521"/>
      <c r="G12" s="2" t="s">
        <v>83</v>
      </c>
      <c r="H12" s="612"/>
      <c r="I12" s="626"/>
      <c r="J12" s="17">
        <v>125</v>
      </c>
      <c r="K12" s="623"/>
      <c r="L12" s="623"/>
      <c r="M12" s="628"/>
      <c r="N12" s="32"/>
      <c r="O12" s="32"/>
      <c r="P12" s="623"/>
      <c r="Q12" s="625"/>
      <c r="R12" s="625"/>
      <c r="S12" s="625"/>
      <c r="T12" s="625"/>
      <c r="U12" s="625"/>
      <c r="V12" s="17"/>
      <c r="W12" s="624"/>
    </row>
    <row r="13" spans="1:23" ht="36" x14ac:dyDescent="0.35">
      <c r="A13" s="5" t="s">
        <v>73</v>
      </c>
      <c r="B13" s="30">
        <v>2016</v>
      </c>
      <c r="C13" s="5" t="s">
        <v>88</v>
      </c>
      <c r="D13" s="20" t="s">
        <v>19</v>
      </c>
      <c r="E13" s="619"/>
      <c r="F13" s="521"/>
      <c r="G13" s="2" t="s">
        <v>6</v>
      </c>
      <c r="H13" s="612"/>
      <c r="I13" s="626"/>
      <c r="J13" s="17">
        <v>230</v>
      </c>
      <c r="K13" s="623"/>
      <c r="L13" s="623"/>
      <c r="M13" s="628"/>
      <c r="N13" s="32"/>
      <c r="O13" s="32"/>
      <c r="P13" s="623"/>
      <c r="Q13" s="17">
        <v>165</v>
      </c>
      <c r="R13" s="625"/>
      <c r="S13" s="625"/>
      <c r="T13" s="625"/>
      <c r="U13" s="625"/>
      <c r="V13" s="17"/>
      <c r="W13" s="624"/>
    </row>
    <row r="14" spans="1:23" ht="36" x14ac:dyDescent="0.35">
      <c r="A14" s="5" t="s">
        <v>73</v>
      </c>
      <c r="B14" s="30">
        <v>2016</v>
      </c>
      <c r="C14" s="7" t="s">
        <v>99</v>
      </c>
      <c r="D14" s="29" t="s">
        <v>389</v>
      </c>
      <c r="E14" s="37" t="s">
        <v>100</v>
      </c>
      <c r="F14" s="74">
        <v>2153</v>
      </c>
      <c r="G14" s="2" t="s">
        <v>7</v>
      </c>
      <c r="H14" s="150">
        <v>490</v>
      </c>
      <c r="I14" s="74" t="s">
        <v>16</v>
      </c>
      <c r="J14" s="173">
        <v>35</v>
      </c>
      <c r="K14" s="173">
        <f>J14-L14</f>
        <v>25</v>
      </c>
      <c r="L14" s="173">
        <v>10</v>
      </c>
      <c r="M14" s="174">
        <f>P14-J14</f>
        <v>-25</v>
      </c>
      <c r="N14" s="174"/>
      <c r="O14" s="174"/>
      <c r="P14" s="173">
        <f>SUM(Q14:U14)</f>
        <v>10</v>
      </c>
      <c r="Q14" s="173"/>
      <c r="R14" s="173"/>
      <c r="S14" s="173"/>
      <c r="T14" s="173">
        <v>10</v>
      </c>
      <c r="U14" s="173"/>
      <c r="V14" s="173"/>
      <c r="W14" s="503" t="s">
        <v>101</v>
      </c>
    </row>
    <row r="15" spans="1:23" ht="36" x14ac:dyDescent="0.35">
      <c r="A15" s="5" t="s">
        <v>73</v>
      </c>
      <c r="B15" s="30">
        <v>2016</v>
      </c>
      <c r="C15" s="7" t="s">
        <v>99</v>
      </c>
      <c r="D15" s="20" t="s">
        <v>19</v>
      </c>
      <c r="E15" s="619" t="s">
        <v>102</v>
      </c>
      <c r="F15" s="521" t="s">
        <v>103</v>
      </c>
      <c r="G15" s="2" t="s">
        <v>83</v>
      </c>
      <c r="H15" s="487">
        <v>3230</v>
      </c>
      <c r="I15" s="521" t="s">
        <v>44</v>
      </c>
      <c r="J15" s="173">
        <v>45</v>
      </c>
      <c r="K15" s="627">
        <f>J15+J16-L15</f>
        <v>40</v>
      </c>
      <c r="L15" s="627">
        <v>40</v>
      </c>
      <c r="M15" s="174">
        <f>P15-J15</f>
        <v>-25</v>
      </c>
      <c r="N15" s="174"/>
      <c r="O15" s="174"/>
      <c r="P15" s="173">
        <f>SUM(Q15:U15)</f>
        <v>20</v>
      </c>
      <c r="Q15" s="173"/>
      <c r="R15" s="173"/>
      <c r="S15" s="173">
        <v>20</v>
      </c>
      <c r="T15" s="173"/>
      <c r="U15" s="173"/>
      <c r="V15" s="173"/>
      <c r="W15" s="503"/>
    </row>
    <row r="16" spans="1:23" ht="36" x14ac:dyDescent="0.35">
      <c r="A16" s="5" t="s">
        <v>73</v>
      </c>
      <c r="B16" s="30">
        <v>2016</v>
      </c>
      <c r="C16" s="7" t="s">
        <v>99</v>
      </c>
      <c r="D16" s="20" t="s">
        <v>19</v>
      </c>
      <c r="E16" s="619"/>
      <c r="F16" s="521"/>
      <c r="G16" s="2" t="s">
        <v>6</v>
      </c>
      <c r="H16" s="487"/>
      <c r="I16" s="521"/>
      <c r="J16" s="173">
        <v>35</v>
      </c>
      <c r="K16" s="627"/>
      <c r="L16" s="627"/>
      <c r="M16" s="174">
        <f>P16-J16</f>
        <v>-25</v>
      </c>
      <c r="N16" s="174"/>
      <c r="O16" s="174"/>
      <c r="P16" s="173">
        <f>SUM(Q16:U16)</f>
        <v>10</v>
      </c>
      <c r="Q16" s="173">
        <v>10</v>
      </c>
      <c r="R16" s="173"/>
      <c r="S16" s="173"/>
      <c r="T16" s="173"/>
      <c r="U16" s="173"/>
      <c r="V16" s="173"/>
      <c r="W16" s="442" t="s">
        <v>104</v>
      </c>
    </row>
    <row r="17" spans="1:28" ht="36" x14ac:dyDescent="0.35">
      <c r="A17" s="5" t="s">
        <v>105</v>
      </c>
      <c r="B17" s="30">
        <v>2016</v>
      </c>
      <c r="C17" s="16" t="s">
        <v>106</v>
      </c>
      <c r="D17" s="20" t="s">
        <v>11</v>
      </c>
      <c r="E17" s="37" t="s">
        <v>11</v>
      </c>
      <c r="F17" s="74" t="s">
        <v>107</v>
      </c>
      <c r="G17" s="1" t="s">
        <v>7</v>
      </c>
      <c r="H17" s="150">
        <v>640</v>
      </c>
      <c r="I17" s="74" t="s">
        <v>12</v>
      </c>
      <c r="J17" s="173">
        <f t="shared" ref="J17:J22" si="0">K17+L17</f>
        <v>5</v>
      </c>
      <c r="K17" s="173">
        <v>-5</v>
      </c>
      <c r="L17" s="299">
        <v>10</v>
      </c>
      <c r="M17" s="629">
        <f>P17-J17-J18</f>
        <v>195</v>
      </c>
      <c r="N17" s="174"/>
      <c r="O17" s="174"/>
      <c r="P17" s="627">
        <f>R17+S17+T17+5</f>
        <v>280</v>
      </c>
      <c r="Q17" s="627"/>
      <c r="R17" s="627">
        <v>180</v>
      </c>
      <c r="S17" s="627">
        <v>45</v>
      </c>
      <c r="T17" s="627">
        <v>50</v>
      </c>
      <c r="U17" s="627" t="s">
        <v>22</v>
      </c>
      <c r="V17" s="627" t="s">
        <v>22</v>
      </c>
      <c r="W17" s="449" t="s">
        <v>108</v>
      </c>
    </row>
    <row r="18" spans="1:28" ht="36" x14ac:dyDescent="0.35">
      <c r="A18" s="5" t="s">
        <v>105</v>
      </c>
      <c r="B18" s="30">
        <v>2016</v>
      </c>
      <c r="C18" s="16" t="s">
        <v>106</v>
      </c>
      <c r="D18" s="20" t="s">
        <v>19</v>
      </c>
      <c r="E18" s="37" t="s">
        <v>109</v>
      </c>
      <c r="F18" s="74" t="s">
        <v>110</v>
      </c>
      <c r="G18" s="4" t="s">
        <v>111</v>
      </c>
      <c r="H18" s="150">
        <v>2530</v>
      </c>
      <c r="I18" s="74" t="s">
        <v>16</v>
      </c>
      <c r="J18" s="173">
        <f t="shared" si="0"/>
        <v>80</v>
      </c>
      <c r="K18" s="173">
        <v>40</v>
      </c>
      <c r="L18" s="299">
        <v>40</v>
      </c>
      <c r="M18" s="629"/>
      <c r="N18" s="174"/>
      <c r="O18" s="174"/>
      <c r="P18" s="627"/>
      <c r="Q18" s="627"/>
      <c r="R18" s="627"/>
      <c r="S18" s="627"/>
      <c r="T18" s="627"/>
      <c r="U18" s="627"/>
      <c r="V18" s="627"/>
      <c r="W18" s="449" t="s">
        <v>112</v>
      </c>
    </row>
    <row r="19" spans="1:28" ht="36" x14ac:dyDescent="0.35">
      <c r="A19" s="5" t="s">
        <v>105</v>
      </c>
      <c r="B19" s="30">
        <v>2016</v>
      </c>
      <c r="C19" s="16" t="s">
        <v>106</v>
      </c>
      <c r="D19" s="20" t="s">
        <v>24</v>
      </c>
      <c r="E19" s="37" t="s">
        <v>113</v>
      </c>
      <c r="F19" s="74" t="s">
        <v>114</v>
      </c>
      <c r="G19" s="1" t="s">
        <v>6</v>
      </c>
      <c r="H19" s="150">
        <v>2060</v>
      </c>
      <c r="I19" s="74" t="s">
        <v>21</v>
      </c>
      <c r="J19" s="173">
        <f t="shared" si="0"/>
        <v>180</v>
      </c>
      <c r="K19" s="173">
        <v>135</v>
      </c>
      <c r="L19" s="299">
        <v>45</v>
      </c>
      <c r="M19" s="174">
        <f>P19-J19</f>
        <v>-100</v>
      </c>
      <c r="N19" s="174"/>
      <c r="O19" s="174"/>
      <c r="P19" s="173">
        <f>SUM(Q19:U19)+V19</f>
        <v>80</v>
      </c>
      <c r="Q19" s="173">
        <f>65</f>
        <v>65</v>
      </c>
      <c r="R19" s="173"/>
      <c r="S19" s="173"/>
      <c r="T19" s="175"/>
      <c r="U19" s="173"/>
      <c r="V19" s="173">
        <v>15</v>
      </c>
      <c r="W19" s="413" t="s">
        <v>115</v>
      </c>
    </row>
    <row r="20" spans="1:28" ht="36" x14ac:dyDescent="0.35">
      <c r="A20" s="5" t="s">
        <v>105</v>
      </c>
      <c r="B20" s="30">
        <v>2016</v>
      </c>
      <c r="C20" s="16" t="s">
        <v>106</v>
      </c>
      <c r="D20" s="20" t="s">
        <v>19</v>
      </c>
      <c r="E20" s="37" t="s">
        <v>116</v>
      </c>
      <c r="F20" s="74">
        <v>3412</v>
      </c>
      <c r="G20" s="1" t="s">
        <v>6</v>
      </c>
      <c r="H20" s="150">
        <v>1350</v>
      </c>
      <c r="I20" s="74" t="s">
        <v>16</v>
      </c>
      <c r="J20" s="173">
        <f t="shared" si="0"/>
        <v>40</v>
      </c>
      <c r="K20" s="173">
        <v>20</v>
      </c>
      <c r="L20" s="299">
        <v>20</v>
      </c>
      <c r="M20" s="174">
        <f>P20-J20</f>
        <v>5</v>
      </c>
      <c r="N20" s="174"/>
      <c r="O20" s="174"/>
      <c r="P20" s="173">
        <f>SUM(Q20:U20)</f>
        <v>45</v>
      </c>
      <c r="Q20" s="173">
        <v>45</v>
      </c>
      <c r="R20" s="173"/>
      <c r="S20" s="173"/>
      <c r="T20" s="173"/>
      <c r="U20" s="173"/>
      <c r="V20" s="173"/>
      <c r="W20" s="432" t="s">
        <v>117</v>
      </c>
    </row>
    <row r="21" spans="1:28" ht="36" x14ac:dyDescent="0.35">
      <c r="A21" s="5" t="s">
        <v>105</v>
      </c>
      <c r="B21" s="30">
        <v>2016</v>
      </c>
      <c r="C21" s="16" t="s">
        <v>106</v>
      </c>
      <c r="D21" s="20" t="s">
        <v>24</v>
      </c>
      <c r="E21" s="37" t="s">
        <v>118</v>
      </c>
      <c r="F21" s="74">
        <v>5311</v>
      </c>
      <c r="G21" s="1" t="s">
        <v>6</v>
      </c>
      <c r="H21" s="150">
        <v>2750</v>
      </c>
      <c r="I21" s="74" t="s">
        <v>12</v>
      </c>
      <c r="J21" s="173">
        <f t="shared" si="0"/>
        <v>30</v>
      </c>
      <c r="K21" s="173">
        <v>-20</v>
      </c>
      <c r="L21" s="299">
        <v>50</v>
      </c>
      <c r="M21" s="174">
        <f>P21-J21</f>
        <v>205</v>
      </c>
      <c r="N21" s="174"/>
      <c r="O21" s="174"/>
      <c r="P21" s="173">
        <f>SUM(Q21:U21)+V21</f>
        <v>235</v>
      </c>
      <c r="Q21" s="173">
        <v>60</v>
      </c>
      <c r="R21" s="173"/>
      <c r="S21" s="173"/>
      <c r="T21" s="173"/>
      <c r="U21" s="173"/>
      <c r="V21" s="173">
        <v>175</v>
      </c>
      <c r="W21" s="449" t="s">
        <v>119</v>
      </c>
    </row>
    <row r="22" spans="1:28" x14ac:dyDescent="0.35">
      <c r="A22" s="5" t="s">
        <v>9</v>
      </c>
      <c r="B22" s="30">
        <v>2016</v>
      </c>
      <c r="C22" s="7" t="s">
        <v>10</v>
      </c>
      <c r="D22" s="29" t="s">
        <v>11</v>
      </c>
      <c r="E22" s="37" t="s">
        <v>11</v>
      </c>
      <c r="F22" s="635" t="s">
        <v>1051</v>
      </c>
      <c r="G22" s="638" t="s">
        <v>187</v>
      </c>
      <c r="H22" s="571">
        <v>2240</v>
      </c>
      <c r="I22" s="74" t="s">
        <v>12</v>
      </c>
      <c r="J22" s="300">
        <f t="shared" si="0"/>
        <v>50</v>
      </c>
      <c r="K22" s="176">
        <v>5</v>
      </c>
      <c r="L22" s="177">
        <v>45</v>
      </c>
      <c r="M22" s="178" t="s">
        <v>13</v>
      </c>
      <c r="N22" s="178"/>
      <c r="O22" s="178"/>
      <c r="P22" s="176"/>
      <c r="Q22" s="176"/>
      <c r="R22" s="176"/>
      <c r="S22" s="176"/>
      <c r="T22" s="176"/>
      <c r="U22" s="525"/>
      <c r="V22" s="224"/>
      <c r="W22" s="632" t="s">
        <v>14</v>
      </c>
    </row>
    <row r="23" spans="1:28" x14ac:dyDescent="0.35">
      <c r="A23" s="5" t="s">
        <v>9</v>
      </c>
      <c r="B23" s="30">
        <v>2016</v>
      </c>
      <c r="C23" s="7" t="s">
        <v>10</v>
      </c>
      <c r="D23" s="29" t="s">
        <v>11</v>
      </c>
      <c r="E23" s="38" t="s">
        <v>15</v>
      </c>
      <c r="F23" s="636"/>
      <c r="G23" s="639"/>
      <c r="H23" s="572"/>
      <c r="I23" s="74" t="s">
        <v>16</v>
      </c>
      <c r="J23" s="301"/>
      <c r="K23" s="176"/>
      <c r="L23" s="177"/>
      <c r="M23" s="178"/>
      <c r="N23" s="178"/>
      <c r="O23" s="178"/>
      <c r="P23" s="176"/>
      <c r="Q23" s="176"/>
      <c r="R23" s="176"/>
      <c r="S23" s="176"/>
      <c r="T23" s="176"/>
      <c r="U23" s="525"/>
      <c r="V23" s="224"/>
      <c r="W23" s="633"/>
    </row>
    <row r="24" spans="1:28" x14ac:dyDescent="0.35">
      <c r="A24" s="5" t="s">
        <v>9</v>
      </c>
      <c r="B24" s="30">
        <v>2016</v>
      </c>
      <c r="C24" s="7" t="s">
        <v>10</v>
      </c>
      <c r="D24" s="29" t="s">
        <v>11</v>
      </c>
      <c r="E24" s="37" t="s">
        <v>17</v>
      </c>
      <c r="F24" s="637"/>
      <c r="G24" s="640"/>
      <c r="H24" s="573"/>
      <c r="I24" s="74" t="s">
        <v>16</v>
      </c>
      <c r="J24" s="302"/>
      <c r="K24" s="176"/>
      <c r="L24" s="177"/>
      <c r="M24" s="178"/>
      <c r="N24" s="178"/>
      <c r="O24" s="178"/>
      <c r="P24" s="176"/>
      <c r="Q24" s="176"/>
      <c r="R24" s="176"/>
      <c r="S24" s="176"/>
      <c r="T24" s="176"/>
      <c r="U24" s="525"/>
      <c r="V24" s="224"/>
      <c r="W24" s="634"/>
    </row>
    <row r="25" spans="1:28" ht="24" x14ac:dyDescent="0.35">
      <c r="A25" s="5" t="s">
        <v>9</v>
      </c>
      <c r="B25" s="30">
        <v>2016</v>
      </c>
      <c r="C25" s="5" t="s">
        <v>18</v>
      </c>
      <c r="D25" s="29" t="s">
        <v>19</v>
      </c>
      <c r="E25" s="37" t="s">
        <v>20</v>
      </c>
      <c r="F25" s="74">
        <v>3143</v>
      </c>
      <c r="G25" s="5" t="s">
        <v>1179</v>
      </c>
      <c r="H25" s="150">
        <v>230</v>
      </c>
      <c r="I25" s="74" t="s">
        <v>21</v>
      </c>
      <c r="J25" s="176">
        <f>K25+L25</f>
        <v>35</v>
      </c>
      <c r="K25" s="176">
        <v>32</v>
      </c>
      <c r="L25" s="177">
        <v>3</v>
      </c>
      <c r="M25" s="178">
        <f t="shared" ref="M25:M32" si="1">P25-J25</f>
        <v>15</v>
      </c>
      <c r="N25" s="178"/>
      <c r="O25" s="178"/>
      <c r="P25" s="176">
        <f>Q25+R25+S25+T25+5</f>
        <v>50</v>
      </c>
      <c r="Q25" s="176"/>
      <c r="R25" s="176"/>
      <c r="S25" s="176">
        <v>35</v>
      </c>
      <c r="T25" s="150">
        <v>10</v>
      </c>
      <c r="U25" s="176" t="s">
        <v>22</v>
      </c>
      <c r="V25" s="224"/>
      <c r="W25" s="432" t="s">
        <v>23</v>
      </c>
    </row>
    <row r="26" spans="1:28" ht="24" x14ac:dyDescent="0.35">
      <c r="A26" s="5" t="s">
        <v>9</v>
      </c>
      <c r="B26" s="30">
        <v>2016</v>
      </c>
      <c r="C26" s="5" t="s">
        <v>18</v>
      </c>
      <c r="D26" s="29" t="s">
        <v>24</v>
      </c>
      <c r="E26" s="37" t="s">
        <v>25</v>
      </c>
      <c r="F26" s="521">
        <v>6210</v>
      </c>
      <c r="G26" s="5" t="s">
        <v>1037</v>
      </c>
      <c r="H26" s="150">
        <v>2150</v>
      </c>
      <c r="I26" s="74" t="s">
        <v>12</v>
      </c>
      <c r="J26" s="176">
        <f>K26+L26</f>
        <v>20</v>
      </c>
      <c r="K26" s="176">
        <v>-25</v>
      </c>
      <c r="L26" s="177">
        <v>45</v>
      </c>
      <c r="M26" s="178">
        <f t="shared" si="1"/>
        <v>25</v>
      </c>
      <c r="N26" s="178"/>
      <c r="O26" s="178"/>
      <c r="P26" s="176">
        <f>SUM(Q26:U26)</f>
        <v>45</v>
      </c>
      <c r="Q26" s="176">
        <v>45</v>
      </c>
      <c r="R26" s="176"/>
      <c r="S26" s="176"/>
      <c r="T26" s="150"/>
      <c r="U26" s="176"/>
      <c r="V26" s="224"/>
      <c r="W26" s="453" t="s">
        <v>26</v>
      </c>
    </row>
    <row r="27" spans="1:28" ht="24" x14ac:dyDescent="0.35">
      <c r="A27" s="5" t="s">
        <v>9</v>
      </c>
      <c r="B27" s="30">
        <v>2016</v>
      </c>
      <c r="C27" s="5" t="s">
        <v>18</v>
      </c>
      <c r="D27" s="29" t="s">
        <v>24</v>
      </c>
      <c r="E27" s="37" t="s">
        <v>27</v>
      </c>
      <c r="F27" s="521"/>
      <c r="G27" s="39" t="s">
        <v>1037</v>
      </c>
      <c r="H27" s="150">
        <v>100</v>
      </c>
      <c r="I27" s="74" t="s">
        <v>21</v>
      </c>
      <c r="J27" s="176">
        <f>K27+L27</f>
        <v>10</v>
      </c>
      <c r="K27" s="176">
        <v>8</v>
      </c>
      <c r="L27" s="177">
        <v>2</v>
      </c>
      <c r="M27" s="178">
        <f t="shared" si="1"/>
        <v>5</v>
      </c>
      <c r="N27" s="178"/>
      <c r="O27" s="178"/>
      <c r="P27" s="176">
        <f>SUM(Q27:U27)</f>
        <v>15</v>
      </c>
      <c r="Q27" s="176">
        <v>15</v>
      </c>
      <c r="R27" s="176"/>
      <c r="S27" s="176"/>
      <c r="T27" s="150"/>
      <c r="U27" s="176"/>
      <c r="V27" s="224"/>
      <c r="W27" s="449" t="s">
        <v>28</v>
      </c>
    </row>
    <row r="28" spans="1:28" ht="24" x14ac:dyDescent="0.35">
      <c r="A28" s="5" t="s">
        <v>9</v>
      </c>
      <c r="B28" s="30">
        <v>2016</v>
      </c>
      <c r="C28" s="5" t="s">
        <v>18</v>
      </c>
      <c r="D28" s="29" t="s">
        <v>24</v>
      </c>
      <c r="E28" s="37" t="s">
        <v>29</v>
      </c>
      <c r="F28" s="521">
        <v>8341</v>
      </c>
      <c r="G28" s="39" t="s">
        <v>1037</v>
      </c>
      <c r="H28" s="150">
        <v>635</v>
      </c>
      <c r="I28" s="74" t="s">
        <v>16</v>
      </c>
      <c r="J28" s="176">
        <v>30</v>
      </c>
      <c r="K28" s="176">
        <v>15</v>
      </c>
      <c r="L28" s="177">
        <v>15</v>
      </c>
      <c r="M28" s="178">
        <f t="shared" si="1"/>
        <v>-20</v>
      </c>
      <c r="N28" s="178"/>
      <c r="O28" s="178"/>
      <c r="P28" s="176">
        <v>10</v>
      </c>
      <c r="Q28" s="176">
        <v>10</v>
      </c>
      <c r="R28" s="176"/>
      <c r="S28" s="176"/>
      <c r="T28" s="176"/>
      <c r="U28" s="176"/>
      <c r="V28" s="224"/>
      <c r="W28" s="503" t="s">
        <v>30</v>
      </c>
    </row>
    <row r="29" spans="1:28" ht="24" x14ac:dyDescent="0.35">
      <c r="A29" s="5" t="s">
        <v>9</v>
      </c>
      <c r="B29" s="30">
        <v>2016</v>
      </c>
      <c r="C29" s="5" t="s">
        <v>18</v>
      </c>
      <c r="D29" s="29" t="s">
        <v>24</v>
      </c>
      <c r="E29" s="37" t="s">
        <v>31</v>
      </c>
      <c r="F29" s="521"/>
      <c r="G29" s="39" t="s">
        <v>1037</v>
      </c>
      <c r="H29" s="150">
        <v>775</v>
      </c>
      <c r="I29" s="74" t="s">
        <v>16</v>
      </c>
      <c r="J29" s="176">
        <v>30</v>
      </c>
      <c r="K29" s="176">
        <v>15</v>
      </c>
      <c r="L29" s="177">
        <v>15</v>
      </c>
      <c r="M29" s="178">
        <f t="shared" si="1"/>
        <v>-15</v>
      </c>
      <c r="N29" s="178"/>
      <c r="O29" s="178"/>
      <c r="P29" s="176">
        <v>15</v>
      </c>
      <c r="Q29" s="176">
        <v>15</v>
      </c>
      <c r="R29" s="176"/>
      <c r="S29" s="176"/>
      <c r="T29" s="176"/>
      <c r="U29" s="176"/>
      <c r="V29" s="224"/>
      <c r="W29" s="503"/>
    </row>
    <row r="30" spans="1:28" ht="24" x14ac:dyDescent="0.35">
      <c r="A30" s="5" t="s">
        <v>9</v>
      </c>
      <c r="B30" s="30">
        <v>2016</v>
      </c>
      <c r="C30" s="5" t="s">
        <v>18</v>
      </c>
      <c r="D30" s="29" t="s">
        <v>24</v>
      </c>
      <c r="E30" s="37" t="s">
        <v>32</v>
      </c>
      <c r="F30" s="74">
        <v>8332</v>
      </c>
      <c r="G30" s="39" t="s">
        <v>1037</v>
      </c>
      <c r="H30" s="264">
        <v>380</v>
      </c>
      <c r="I30" s="74" t="s">
        <v>16</v>
      </c>
      <c r="J30" s="176">
        <f>K30+L30</f>
        <v>30</v>
      </c>
      <c r="K30" s="179">
        <v>25</v>
      </c>
      <c r="L30" s="180">
        <v>5</v>
      </c>
      <c r="M30" s="178">
        <f t="shared" si="1"/>
        <v>-25</v>
      </c>
      <c r="N30" s="178"/>
      <c r="O30" s="178"/>
      <c r="P30" s="176">
        <f>SUM(Q30:U30)</f>
        <v>5</v>
      </c>
      <c r="Q30" s="176">
        <v>5</v>
      </c>
      <c r="R30" s="176"/>
      <c r="S30" s="176"/>
      <c r="T30" s="176"/>
      <c r="U30" s="176"/>
      <c r="V30" s="224"/>
      <c r="W30" s="413" t="s">
        <v>33</v>
      </c>
    </row>
    <row r="31" spans="1:28" ht="48" x14ac:dyDescent="0.35">
      <c r="A31" s="5" t="s">
        <v>9</v>
      </c>
      <c r="B31" s="30">
        <v>2016</v>
      </c>
      <c r="C31" s="5" t="s">
        <v>34</v>
      </c>
      <c r="D31" s="29" t="s">
        <v>19</v>
      </c>
      <c r="E31" s="37" t="s">
        <v>35</v>
      </c>
      <c r="F31" s="74" t="s">
        <v>1052</v>
      </c>
      <c r="G31" s="5" t="s">
        <v>1040</v>
      </c>
      <c r="H31" s="264">
        <v>1200</v>
      </c>
      <c r="I31" s="74" t="s">
        <v>16</v>
      </c>
      <c r="J31" s="176">
        <f>K31+L31</f>
        <v>75</v>
      </c>
      <c r="K31" s="179">
        <v>50</v>
      </c>
      <c r="L31" s="180">
        <v>25</v>
      </c>
      <c r="M31" s="178">
        <f t="shared" si="1"/>
        <v>-45</v>
      </c>
      <c r="N31" s="178"/>
      <c r="O31" s="178"/>
      <c r="P31" s="176">
        <f>SUM(Q31:U31)</f>
        <v>30</v>
      </c>
      <c r="Q31" s="150"/>
      <c r="R31" s="150"/>
      <c r="S31" s="150"/>
      <c r="T31" s="176">
        <v>30</v>
      </c>
      <c r="U31" s="150"/>
      <c r="V31" s="224"/>
      <c r="W31" s="413" t="s">
        <v>36</v>
      </c>
    </row>
    <row r="32" spans="1:28" ht="48" x14ac:dyDescent="0.35">
      <c r="A32" s="5" t="s">
        <v>9</v>
      </c>
      <c r="B32" s="30">
        <v>2016</v>
      </c>
      <c r="C32" s="5" t="s">
        <v>34</v>
      </c>
      <c r="D32" s="29" t="s">
        <v>19</v>
      </c>
      <c r="E32" s="37" t="s">
        <v>37</v>
      </c>
      <c r="F32" s="74">
        <v>2142</v>
      </c>
      <c r="G32" s="39" t="s">
        <v>1040</v>
      </c>
      <c r="H32" s="264">
        <v>35</v>
      </c>
      <c r="I32" s="74" t="s">
        <v>21</v>
      </c>
      <c r="J32" s="176">
        <f>K32+L32</f>
        <v>10</v>
      </c>
      <c r="K32" s="179">
        <v>10</v>
      </c>
      <c r="L32" s="180">
        <v>0</v>
      </c>
      <c r="M32" s="178">
        <f t="shared" si="1"/>
        <v>-5</v>
      </c>
      <c r="N32" s="178"/>
      <c r="O32" s="178"/>
      <c r="P32" s="176">
        <v>5</v>
      </c>
      <c r="Q32" s="150"/>
      <c r="R32" s="150" t="s">
        <v>22</v>
      </c>
      <c r="S32" s="150"/>
      <c r="T32" s="150" t="s">
        <v>22</v>
      </c>
      <c r="U32" s="150"/>
      <c r="V32" s="224"/>
      <c r="W32" s="413" t="s">
        <v>33</v>
      </c>
      <c r="AB32" s="3"/>
    </row>
    <row r="33" spans="1:28" ht="48" x14ac:dyDescent="0.35">
      <c r="A33" s="5" t="s">
        <v>9</v>
      </c>
      <c r="B33" s="30">
        <v>2016</v>
      </c>
      <c r="C33" s="5" t="s">
        <v>34</v>
      </c>
      <c r="D33" s="29" t="s">
        <v>19</v>
      </c>
      <c r="E33" s="37" t="s">
        <v>38</v>
      </c>
      <c r="F33" s="74">
        <v>2163</v>
      </c>
      <c r="G33" s="5" t="s">
        <v>1193</v>
      </c>
      <c r="H33" s="264">
        <v>140</v>
      </c>
      <c r="I33" s="74" t="s">
        <v>21</v>
      </c>
      <c r="J33" s="176">
        <f>K33+L33</f>
        <v>20</v>
      </c>
      <c r="K33" s="179">
        <v>15</v>
      </c>
      <c r="L33" s="180">
        <v>5</v>
      </c>
      <c r="M33" s="187">
        <f>P33-J33-J34</f>
        <v>-15</v>
      </c>
      <c r="N33" s="187"/>
      <c r="O33" s="187"/>
      <c r="P33" s="176">
        <f>Q33+S33+R33+T33+5</f>
        <v>40</v>
      </c>
      <c r="Q33" s="150"/>
      <c r="R33" s="150">
        <v>10</v>
      </c>
      <c r="S33" s="150">
        <v>15</v>
      </c>
      <c r="T33" s="176">
        <v>10</v>
      </c>
      <c r="U33" s="487" t="s">
        <v>22</v>
      </c>
      <c r="V33" s="224"/>
      <c r="W33" s="503" t="s">
        <v>33</v>
      </c>
      <c r="AB33" s="3"/>
    </row>
    <row r="34" spans="1:28" ht="48" x14ac:dyDescent="0.35">
      <c r="A34" s="5" t="s">
        <v>9</v>
      </c>
      <c r="B34" s="30">
        <v>2016</v>
      </c>
      <c r="C34" s="5" t="s">
        <v>34</v>
      </c>
      <c r="D34" s="29" t="s">
        <v>19</v>
      </c>
      <c r="E34" s="37" t="s">
        <v>39</v>
      </c>
      <c r="F34" s="74">
        <v>3118</v>
      </c>
      <c r="G34" s="5" t="s">
        <v>1179</v>
      </c>
      <c r="H34" s="264">
        <v>60</v>
      </c>
      <c r="I34" s="74" t="s">
        <v>21</v>
      </c>
      <c r="J34" s="179">
        <f>K34+L34</f>
        <v>35</v>
      </c>
      <c r="K34" s="179">
        <v>35</v>
      </c>
      <c r="L34" s="180">
        <v>0</v>
      </c>
      <c r="M34" s="187"/>
      <c r="N34" s="187"/>
      <c r="O34" s="187"/>
      <c r="P34" s="176"/>
      <c r="Q34" s="150"/>
      <c r="R34" s="150"/>
      <c r="S34" s="150"/>
      <c r="T34" s="176"/>
      <c r="U34" s="487"/>
      <c r="V34" s="224"/>
      <c r="W34" s="503"/>
      <c r="AB34" s="3"/>
    </row>
    <row r="35" spans="1:28" ht="48" x14ac:dyDescent="0.35">
      <c r="A35" s="5" t="s">
        <v>9</v>
      </c>
      <c r="B35" s="30">
        <v>2016</v>
      </c>
      <c r="C35" s="5" t="s">
        <v>34</v>
      </c>
      <c r="D35" s="29" t="s">
        <v>19</v>
      </c>
      <c r="E35" s="37" t="s">
        <v>40</v>
      </c>
      <c r="F35" s="74">
        <v>7233</v>
      </c>
      <c r="G35" s="39" t="s">
        <v>1123</v>
      </c>
      <c r="H35" s="264">
        <v>630</v>
      </c>
      <c r="I35" s="74" t="s">
        <v>16</v>
      </c>
      <c r="J35" s="179">
        <v>25</v>
      </c>
      <c r="K35" s="179">
        <v>10</v>
      </c>
      <c r="L35" s="180">
        <v>15</v>
      </c>
      <c r="M35" s="178">
        <f>P35-J35</f>
        <v>-5</v>
      </c>
      <c r="N35" s="178"/>
      <c r="O35" s="178"/>
      <c r="P35" s="176">
        <f>Q35+S35+T35+U35</f>
        <v>20</v>
      </c>
      <c r="Q35" s="150">
        <v>20</v>
      </c>
      <c r="R35" s="150" t="s">
        <v>22</v>
      </c>
      <c r="S35" s="150"/>
      <c r="T35" s="150"/>
      <c r="U35" s="150"/>
      <c r="V35" s="224"/>
      <c r="W35" s="413" t="s">
        <v>33</v>
      </c>
      <c r="AB35" s="3"/>
    </row>
    <row r="36" spans="1:28" ht="48" x14ac:dyDescent="0.35">
      <c r="A36" s="5" t="s">
        <v>9</v>
      </c>
      <c r="B36" s="30">
        <v>2016</v>
      </c>
      <c r="C36" s="5" t="s">
        <v>34</v>
      </c>
      <c r="D36" s="29" t="s">
        <v>24</v>
      </c>
      <c r="E36" s="37" t="s">
        <v>41</v>
      </c>
      <c r="F36" s="74" t="s">
        <v>1053</v>
      </c>
      <c r="G36" s="5" t="s">
        <v>1037</v>
      </c>
      <c r="H36" s="264">
        <v>950</v>
      </c>
      <c r="I36" s="74" t="s">
        <v>16</v>
      </c>
      <c r="J36" s="176">
        <f>K36+L36</f>
        <v>70</v>
      </c>
      <c r="K36" s="179">
        <v>55</v>
      </c>
      <c r="L36" s="180">
        <v>15</v>
      </c>
      <c r="M36" s="178">
        <f>P36-J36</f>
        <v>-45</v>
      </c>
      <c r="N36" s="178"/>
      <c r="O36" s="178"/>
      <c r="P36" s="176">
        <f>SUM(Q36:U36)</f>
        <v>25</v>
      </c>
      <c r="Q36" s="150">
        <v>25</v>
      </c>
      <c r="R36" s="150"/>
      <c r="S36" s="150"/>
      <c r="T36" s="150"/>
      <c r="U36" s="150"/>
      <c r="V36" s="224"/>
      <c r="W36" s="68" t="s">
        <v>42</v>
      </c>
      <c r="AB36" s="3"/>
    </row>
    <row r="37" spans="1:28" ht="48" x14ac:dyDescent="0.35">
      <c r="A37" s="5" t="s">
        <v>9</v>
      </c>
      <c r="B37" s="30">
        <v>2016</v>
      </c>
      <c r="C37" s="5" t="s">
        <v>34</v>
      </c>
      <c r="D37" s="29" t="s">
        <v>24</v>
      </c>
      <c r="E37" s="37" t="s">
        <v>43</v>
      </c>
      <c r="F37" s="74" t="s">
        <v>1054</v>
      </c>
      <c r="G37" s="5" t="s">
        <v>1037</v>
      </c>
      <c r="H37" s="264">
        <v>1380</v>
      </c>
      <c r="I37" s="303" t="s">
        <v>44</v>
      </c>
      <c r="J37" s="179">
        <f>K37+L37</f>
        <v>25</v>
      </c>
      <c r="K37" s="179">
        <v>-5</v>
      </c>
      <c r="L37" s="180">
        <v>30</v>
      </c>
      <c r="M37" s="178">
        <f>P37-J37</f>
        <v>55</v>
      </c>
      <c r="N37" s="178"/>
      <c r="O37" s="178"/>
      <c r="P37" s="176">
        <f>SUM(Q37:U37)</f>
        <v>80</v>
      </c>
      <c r="Q37" s="176">
        <v>80</v>
      </c>
      <c r="R37" s="150"/>
      <c r="S37" s="150"/>
      <c r="T37" s="150"/>
      <c r="U37" s="150"/>
      <c r="V37" s="224"/>
      <c r="W37" s="68" t="s">
        <v>45</v>
      </c>
      <c r="AB37" s="3"/>
    </row>
    <row r="38" spans="1:28" ht="48" x14ac:dyDescent="0.35">
      <c r="A38" s="5" t="s">
        <v>9</v>
      </c>
      <c r="B38" s="30">
        <v>2016</v>
      </c>
      <c r="C38" s="5" t="s">
        <v>34</v>
      </c>
      <c r="D38" s="29" t="s">
        <v>24</v>
      </c>
      <c r="E38" s="37" t="s">
        <v>46</v>
      </c>
      <c r="F38" s="74">
        <v>7522</v>
      </c>
      <c r="G38" s="5" t="s">
        <v>1037</v>
      </c>
      <c r="H38" s="264">
        <v>2940</v>
      </c>
      <c r="I38" s="304" t="s">
        <v>44</v>
      </c>
      <c r="J38" s="179">
        <f>K38+L38</f>
        <v>45</v>
      </c>
      <c r="K38" s="179">
        <v>0</v>
      </c>
      <c r="L38" s="180">
        <v>45</v>
      </c>
      <c r="M38" s="178">
        <f>P38-J38</f>
        <v>60</v>
      </c>
      <c r="N38" s="178"/>
      <c r="O38" s="178"/>
      <c r="P38" s="176">
        <f>SUM(Q38:U38)</f>
        <v>105</v>
      </c>
      <c r="Q38" s="150">
        <v>105</v>
      </c>
      <c r="R38" s="150"/>
      <c r="S38" s="150"/>
      <c r="T38" s="150"/>
      <c r="U38" s="150"/>
      <c r="V38" s="224"/>
      <c r="W38" s="68" t="s">
        <v>47</v>
      </c>
      <c r="AB38" s="3"/>
    </row>
    <row r="39" spans="1:28" ht="48" x14ac:dyDescent="0.35">
      <c r="A39" s="5" t="s">
        <v>9</v>
      </c>
      <c r="B39" s="30">
        <v>2016</v>
      </c>
      <c r="C39" s="5" t="s">
        <v>34</v>
      </c>
      <c r="D39" s="29" t="s">
        <v>24</v>
      </c>
      <c r="E39" s="37" t="s">
        <v>48</v>
      </c>
      <c r="F39" s="521">
        <v>7523</v>
      </c>
      <c r="G39" s="5" t="s">
        <v>1037</v>
      </c>
      <c r="H39" s="631">
        <v>3040</v>
      </c>
      <c r="I39" s="74" t="s">
        <v>16</v>
      </c>
      <c r="J39" s="179">
        <f>L39+K39</f>
        <v>70</v>
      </c>
      <c r="K39" s="179">
        <v>-5</v>
      </c>
      <c r="L39" s="179">
        <v>75</v>
      </c>
      <c r="M39" s="74">
        <f>P39-J39</f>
        <v>-5</v>
      </c>
      <c r="N39" s="74"/>
      <c r="O39" s="74"/>
      <c r="P39" s="150">
        <f>Q39+Q40+R39+R40+S39+S40+T39+T40+U39+U40</f>
        <v>65</v>
      </c>
      <c r="Q39" s="150">
        <v>20</v>
      </c>
      <c r="R39" s="150"/>
      <c r="S39" s="150"/>
      <c r="T39" s="150"/>
      <c r="U39" s="150"/>
      <c r="V39" s="224"/>
      <c r="W39" s="630" t="s">
        <v>49</v>
      </c>
    </row>
    <row r="40" spans="1:28" ht="48" x14ac:dyDescent="0.35">
      <c r="A40" s="5" t="s">
        <v>9</v>
      </c>
      <c r="B40" s="30">
        <v>2016</v>
      </c>
      <c r="C40" s="5" t="s">
        <v>34</v>
      </c>
      <c r="D40" s="29" t="s">
        <v>24</v>
      </c>
      <c r="E40" s="37" t="s">
        <v>50</v>
      </c>
      <c r="F40" s="521"/>
      <c r="G40" s="5" t="s">
        <v>1037</v>
      </c>
      <c r="H40" s="631"/>
      <c r="I40" s="74" t="s">
        <v>12</v>
      </c>
      <c r="J40" s="179"/>
      <c r="K40" s="179"/>
      <c r="L40" s="179"/>
      <c r="M40" s="74"/>
      <c r="N40" s="74"/>
      <c r="O40" s="74"/>
      <c r="P40" s="150"/>
      <c r="Q40" s="150">
        <v>45</v>
      </c>
      <c r="R40" s="150"/>
      <c r="S40" s="150"/>
      <c r="T40" s="150"/>
      <c r="U40" s="150"/>
      <c r="V40" s="224"/>
      <c r="W40" s="630"/>
    </row>
    <row r="41" spans="1:28" ht="48" x14ac:dyDescent="0.35">
      <c r="A41" s="5" t="s">
        <v>9</v>
      </c>
      <c r="B41" s="30">
        <v>2016</v>
      </c>
      <c r="C41" s="5" t="s">
        <v>34</v>
      </c>
      <c r="D41" s="29" t="s">
        <v>24</v>
      </c>
      <c r="E41" s="37" t="s">
        <v>51</v>
      </c>
      <c r="F41" s="74" t="s">
        <v>1055</v>
      </c>
      <c r="G41" s="5" t="s">
        <v>1037</v>
      </c>
      <c r="H41" s="264">
        <v>4120</v>
      </c>
      <c r="I41" s="304" t="s">
        <v>44</v>
      </c>
      <c r="J41" s="179">
        <f>K41+L41</f>
        <v>115</v>
      </c>
      <c r="K41" s="179">
        <v>15</v>
      </c>
      <c r="L41" s="180">
        <v>100</v>
      </c>
      <c r="M41" s="178">
        <f>P41-J41</f>
        <v>-115</v>
      </c>
      <c r="N41" s="178"/>
      <c r="O41" s="178"/>
      <c r="P41" s="150">
        <f>SUM(Q41:U41)</f>
        <v>0</v>
      </c>
      <c r="Q41" s="150"/>
      <c r="R41" s="150"/>
      <c r="S41" s="150"/>
      <c r="T41" s="150"/>
      <c r="U41" s="150"/>
      <c r="V41" s="224"/>
      <c r="W41" s="413" t="s">
        <v>52</v>
      </c>
    </row>
    <row r="42" spans="1:28" ht="24" x14ac:dyDescent="0.35">
      <c r="A42" s="7" t="s">
        <v>249</v>
      </c>
      <c r="B42" s="6">
        <v>2017</v>
      </c>
      <c r="C42" s="7" t="s">
        <v>250</v>
      </c>
      <c r="D42" s="169" t="s">
        <v>11</v>
      </c>
      <c r="E42" s="39" t="s">
        <v>251</v>
      </c>
      <c r="F42" s="7" t="s">
        <v>1111</v>
      </c>
      <c r="G42" s="33" t="s">
        <v>1148</v>
      </c>
      <c r="H42" s="150">
        <v>530</v>
      </c>
      <c r="I42" s="30" t="s">
        <v>129</v>
      </c>
      <c r="J42" s="537">
        <v>42</v>
      </c>
      <c r="K42" s="571">
        <v>3</v>
      </c>
      <c r="L42" s="571">
        <v>39</v>
      </c>
      <c r="M42" s="537">
        <v>-6</v>
      </c>
      <c r="N42" s="531">
        <v>36</v>
      </c>
      <c r="O42" s="224"/>
      <c r="P42" s="533"/>
      <c r="Q42" s="533" t="s">
        <v>252</v>
      </c>
      <c r="R42" s="533"/>
      <c r="S42" s="533">
        <v>56</v>
      </c>
      <c r="T42" s="533">
        <v>50</v>
      </c>
      <c r="U42" s="533">
        <v>4</v>
      </c>
      <c r="V42" s="311"/>
      <c r="W42" s="501" t="s">
        <v>253</v>
      </c>
    </row>
    <row r="43" spans="1:28" x14ac:dyDescent="0.35">
      <c r="A43" s="7" t="s">
        <v>249</v>
      </c>
      <c r="B43" s="6">
        <v>2017</v>
      </c>
      <c r="C43" s="7" t="s">
        <v>250</v>
      </c>
      <c r="D43" s="169" t="s">
        <v>19</v>
      </c>
      <c r="E43" s="39" t="s">
        <v>254</v>
      </c>
      <c r="F43" s="7" t="s">
        <v>1112</v>
      </c>
      <c r="G43" s="33" t="s">
        <v>1172</v>
      </c>
      <c r="H43" s="150">
        <v>300</v>
      </c>
      <c r="I43" s="30" t="s">
        <v>16</v>
      </c>
      <c r="J43" s="621"/>
      <c r="K43" s="572"/>
      <c r="L43" s="572"/>
      <c r="M43" s="621"/>
      <c r="N43" s="531"/>
      <c r="O43" s="224"/>
      <c r="P43" s="533"/>
      <c r="Q43" s="533"/>
      <c r="R43" s="533"/>
      <c r="S43" s="533"/>
      <c r="T43" s="533"/>
      <c r="U43" s="533"/>
      <c r="V43" s="311"/>
      <c r="W43" s="501"/>
    </row>
    <row r="44" spans="1:28" x14ac:dyDescent="0.35">
      <c r="A44" s="7" t="s">
        <v>249</v>
      </c>
      <c r="B44" s="6">
        <v>2017</v>
      </c>
      <c r="C44" s="7" t="s">
        <v>250</v>
      </c>
      <c r="D44" s="169" t="s">
        <v>19</v>
      </c>
      <c r="E44" s="39" t="s">
        <v>255</v>
      </c>
      <c r="F44" s="7" t="s">
        <v>1112</v>
      </c>
      <c r="G44" s="33" t="s">
        <v>1172</v>
      </c>
      <c r="H44" s="150">
        <v>300</v>
      </c>
      <c r="I44" s="30" t="s">
        <v>16</v>
      </c>
      <c r="J44" s="540"/>
      <c r="K44" s="573"/>
      <c r="L44" s="573"/>
      <c r="M44" s="540"/>
      <c r="N44" s="531"/>
      <c r="O44" s="224"/>
      <c r="P44" s="533"/>
      <c r="Q44" s="533"/>
      <c r="R44" s="533"/>
      <c r="S44" s="533"/>
      <c r="T44" s="533"/>
      <c r="U44" s="533"/>
      <c r="V44" s="311"/>
      <c r="W44" s="501"/>
    </row>
    <row r="45" spans="1:28" ht="24" x14ac:dyDescent="0.35">
      <c r="A45" s="7" t="s">
        <v>249</v>
      </c>
      <c r="B45" s="6">
        <v>2017</v>
      </c>
      <c r="C45" s="7" t="s">
        <v>250</v>
      </c>
      <c r="D45" s="169" t="s">
        <v>19</v>
      </c>
      <c r="E45" s="39" t="s">
        <v>256</v>
      </c>
      <c r="F45" s="7" t="s">
        <v>257</v>
      </c>
      <c r="G45" s="7" t="s">
        <v>1124</v>
      </c>
      <c r="H45" s="150">
        <v>120</v>
      </c>
      <c r="I45" s="30" t="s">
        <v>16</v>
      </c>
      <c r="J45" s="4">
        <v>5</v>
      </c>
      <c r="K45" s="150">
        <v>1</v>
      </c>
      <c r="L45" s="150">
        <v>4</v>
      </c>
      <c r="M45" s="4">
        <v>7</v>
      </c>
      <c r="N45" s="4">
        <v>12</v>
      </c>
      <c r="O45" s="224"/>
      <c r="P45" s="30"/>
      <c r="Q45" s="30">
        <v>7</v>
      </c>
      <c r="R45" s="30"/>
      <c r="S45" s="30">
        <v>1</v>
      </c>
      <c r="T45" s="30">
        <v>3</v>
      </c>
      <c r="U45" s="30"/>
      <c r="V45" s="311"/>
      <c r="W45" s="429" t="s">
        <v>258</v>
      </c>
    </row>
    <row r="46" spans="1:28" x14ac:dyDescent="0.35">
      <c r="A46" s="7" t="s">
        <v>249</v>
      </c>
      <c r="B46" s="6">
        <v>2017</v>
      </c>
      <c r="C46" s="7" t="s">
        <v>250</v>
      </c>
      <c r="D46" s="169" t="s">
        <v>19</v>
      </c>
      <c r="E46" s="39" t="s">
        <v>259</v>
      </c>
      <c r="F46" s="7" t="s">
        <v>1113</v>
      </c>
      <c r="G46" s="7" t="s">
        <v>1195</v>
      </c>
      <c r="H46" s="150">
        <v>100</v>
      </c>
      <c r="I46" s="30" t="s">
        <v>16</v>
      </c>
      <c r="J46" s="4">
        <v>4</v>
      </c>
      <c r="K46" s="150">
        <v>1</v>
      </c>
      <c r="L46" s="150">
        <v>3</v>
      </c>
      <c r="M46" s="4">
        <v>3</v>
      </c>
      <c r="N46" s="4">
        <v>7</v>
      </c>
      <c r="O46" s="224"/>
      <c r="P46" s="30"/>
      <c r="Q46" s="30"/>
      <c r="R46" s="30">
        <v>4</v>
      </c>
      <c r="S46" s="30">
        <v>6</v>
      </c>
      <c r="T46" s="30">
        <v>1</v>
      </c>
      <c r="U46" s="6"/>
      <c r="V46" s="311"/>
      <c r="W46" s="429" t="s">
        <v>260</v>
      </c>
    </row>
    <row r="47" spans="1:28" x14ac:dyDescent="0.35">
      <c r="A47" s="7" t="s">
        <v>249</v>
      </c>
      <c r="B47" s="6">
        <v>2017</v>
      </c>
      <c r="C47" s="7" t="s">
        <v>250</v>
      </c>
      <c r="D47" s="169" t="s">
        <v>19</v>
      </c>
      <c r="E47" s="39" t="s">
        <v>261</v>
      </c>
      <c r="F47" s="7" t="s">
        <v>262</v>
      </c>
      <c r="G47" s="7" t="s">
        <v>1175</v>
      </c>
      <c r="H47" s="150">
        <v>460</v>
      </c>
      <c r="I47" s="30" t="s">
        <v>16</v>
      </c>
      <c r="J47" s="4">
        <v>11</v>
      </c>
      <c r="K47" s="150">
        <v>3</v>
      </c>
      <c r="L47" s="150">
        <v>8</v>
      </c>
      <c r="M47" s="4">
        <v>5</v>
      </c>
      <c r="N47" s="4">
        <v>16</v>
      </c>
      <c r="O47" s="224"/>
      <c r="P47" s="30"/>
      <c r="Q47" s="30"/>
      <c r="R47" s="30"/>
      <c r="S47" s="30"/>
      <c r="T47" s="30">
        <v>41</v>
      </c>
      <c r="U47" s="30">
        <v>3</v>
      </c>
      <c r="V47" s="311"/>
      <c r="W47" s="429" t="s">
        <v>263</v>
      </c>
    </row>
    <row r="48" spans="1:28" x14ac:dyDescent="0.35">
      <c r="A48" s="7" t="s">
        <v>249</v>
      </c>
      <c r="B48" s="6">
        <v>2017</v>
      </c>
      <c r="C48" s="7" t="s">
        <v>250</v>
      </c>
      <c r="D48" s="169" t="s">
        <v>24</v>
      </c>
      <c r="E48" s="39" t="s">
        <v>264</v>
      </c>
      <c r="F48" s="7" t="s">
        <v>265</v>
      </c>
      <c r="G48" s="7" t="s">
        <v>1136</v>
      </c>
      <c r="H48" s="150">
        <v>2500</v>
      </c>
      <c r="I48" s="30" t="s">
        <v>129</v>
      </c>
      <c r="J48" s="4">
        <v>38</v>
      </c>
      <c r="K48" s="150">
        <v>-37</v>
      </c>
      <c r="L48" s="150">
        <v>75</v>
      </c>
      <c r="M48" s="150">
        <v>11</v>
      </c>
      <c r="N48" s="150">
        <v>49</v>
      </c>
      <c r="O48" s="224"/>
      <c r="P48" s="6"/>
      <c r="Q48" s="30">
        <v>43</v>
      </c>
      <c r="R48" s="6"/>
      <c r="S48" s="6"/>
      <c r="T48" s="6"/>
      <c r="U48" s="6"/>
      <c r="V48" s="311"/>
      <c r="W48" s="429" t="s">
        <v>266</v>
      </c>
    </row>
    <row r="49" spans="1:23" x14ac:dyDescent="0.35">
      <c r="A49" s="7" t="s">
        <v>249</v>
      </c>
      <c r="B49" s="6">
        <v>2017</v>
      </c>
      <c r="C49" s="7" t="s">
        <v>250</v>
      </c>
      <c r="D49" s="169" t="s">
        <v>24</v>
      </c>
      <c r="E49" s="39" t="s">
        <v>267</v>
      </c>
      <c r="F49" s="7" t="s">
        <v>268</v>
      </c>
      <c r="G49" s="7" t="s">
        <v>1136</v>
      </c>
      <c r="H49" s="150">
        <v>6130</v>
      </c>
      <c r="I49" s="30" t="s">
        <v>129</v>
      </c>
      <c r="J49" s="4">
        <v>80</v>
      </c>
      <c r="K49" s="150">
        <v>-92</v>
      </c>
      <c r="L49" s="150">
        <v>172</v>
      </c>
      <c r="M49" s="176">
        <v>5.7600000000000051</v>
      </c>
      <c r="N49" s="177">
        <v>85.76</v>
      </c>
      <c r="O49" s="224"/>
      <c r="P49" s="312"/>
      <c r="Q49" s="30">
        <v>75</v>
      </c>
      <c r="R49" s="6"/>
      <c r="S49" s="6"/>
      <c r="T49" s="6"/>
      <c r="U49" s="6"/>
      <c r="V49" s="311"/>
      <c r="W49" s="429" t="s">
        <v>266</v>
      </c>
    </row>
    <row r="50" spans="1:23" ht="24" x14ac:dyDescent="0.35">
      <c r="A50" s="7" t="s">
        <v>249</v>
      </c>
      <c r="B50" s="6">
        <v>2017</v>
      </c>
      <c r="C50" s="7" t="s">
        <v>250</v>
      </c>
      <c r="D50" s="169" t="s">
        <v>24</v>
      </c>
      <c r="E50" s="39" t="s">
        <v>269</v>
      </c>
      <c r="F50" s="7" t="s">
        <v>270</v>
      </c>
      <c r="G50" s="7" t="s">
        <v>1136</v>
      </c>
      <c r="H50" s="150">
        <v>160</v>
      </c>
      <c r="I50" s="30" t="s">
        <v>44</v>
      </c>
      <c r="J50" s="4">
        <v>4</v>
      </c>
      <c r="K50" s="150">
        <v>0</v>
      </c>
      <c r="L50" s="150">
        <v>4</v>
      </c>
      <c r="M50" s="150">
        <v>15</v>
      </c>
      <c r="N50" s="4">
        <v>19</v>
      </c>
      <c r="O50" s="224"/>
      <c r="P50" s="30"/>
      <c r="Q50" s="30">
        <v>17</v>
      </c>
      <c r="R50" s="6"/>
      <c r="S50" s="6"/>
      <c r="T50" s="6"/>
      <c r="U50" s="6"/>
      <c r="V50" s="311"/>
      <c r="W50" s="429" t="s">
        <v>258</v>
      </c>
    </row>
    <row r="51" spans="1:23" ht="24" x14ac:dyDescent="0.35">
      <c r="A51" s="7" t="s">
        <v>249</v>
      </c>
      <c r="B51" s="6">
        <v>2017</v>
      </c>
      <c r="C51" s="7" t="s">
        <v>250</v>
      </c>
      <c r="D51" s="169" t="s">
        <v>24</v>
      </c>
      <c r="E51" s="39" t="s">
        <v>271</v>
      </c>
      <c r="F51" s="7" t="s">
        <v>272</v>
      </c>
      <c r="G51" s="7" t="s">
        <v>1136</v>
      </c>
      <c r="H51" s="150">
        <v>270</v>
      </c>
      <c r="I51" s="30" t="s">
        <v>129</v>
      </c>
      <c r="J51" s="4">
        <v>7</v>
      </c>
      <c r="K51" s="150">
        <v>-2</v>
      </c>
      <c r="L51" s="150">
        <v>9</v>
      </c>
      <c r="M51" s="150">
        <v>14</v>
      </c>
      <c r="N51" s="4">
        <v>21</v>
      </c>
      <c r="O51" s="224"/>
      <c r="P51" s="30"/>
      <c r="Q51" s="30">
        <v>19</v>
      </c>
      <c r="R51" s="6"/>
      <c r="S51" s="6"/>
      <c r="T51" s="6"/>
      <c r="U51" s="6"/>
      <c r="V51" s="311"/>
      <c r="W51" s="429" t="s">
        <v>258</v>
      </c>
    </row>
    <row r="52" spans="1:23" ht="36" x14ac:dyDescent="0.35">
      <c r="A52" s="7" t="s">
        <v>249</v>
      </c>
      <c r="B52" s="6">
        <v>2017</v>
      </c>
      <c r="C52" s="7" t="s">
        <v>250</v>
      </c>
      <c r="D52" s="169" t="s">
        <v>24</v>
      </c>
      <c r="E52" s="39" t="s">
        <v>273</v>
      </c>
      <c r="F52" s="7" t="s">
        <v>274</v>
      </c>
      <c r="G52" s="7" t="s">
        <v>1136</v>
      </c>
      <c r="H52" s="150">
        <v>860</v>
      </c>
      <c r="I52" s="30" t="s">
        <v>44</v>
      </c>
      <c r="J52" s="4">
        <v>23</v>
      </c>
      <c r="K52" s="150">
        <v>0</v>
      </c>
      <c r="L52" s="150">
        <v>23</v>
      </c>
      <c r="M52" s="176">
        <v>163.23999999999998</v>
      </c>
      <c r="N52" s="177">
        <v>186.23999999999998</v>
      </c>
      <c r="O52" s="224"/>
      <c r="P52" s="312"/>
      <c r="Q52" s="30">
        <v>221</v>
      </c>
      <c r="R52" s="6"/>
      <c r="S52" s="6"/>
      <c r="T52" s="6"/>
      <c r="U52" s="6"/>
      <c r="V52" s="311"/>
      <c r="W52" s="8" t="s">
        <v>275</v>
      </c>
    </row>
    <row r="53" spans="1:23" ht="24" x14ac:dyDescent="0.35">
      <c r="A53" s="7" t="s">
        <v>249</v>
      </c>
      <c r="B53" s="6">
        <v>2017</v>
      </c>
      <c r="C53" s="7" t="s">
        <v>250</v>
      </c>
      <c r="D53" s="169" t="s">
        <v>24</v>
      </c>
      <c r="E53" s="39" t="s">
        <v>276</v>
      </c>
      <c r="F53" s="7" t="s">
        <v>277</v>
      </c>
      <c r="G53" s="7" t="s">
        <v>1136</v>
      </c>
      <c r="H53" s="150">
        <v>552</v>
      </c>
      <c r="I53" s="30" t="s">
        <v>129</v>
      </c>
      <c r="J53" s="4">
        <v>10</v>
      </c>
      <c r="K53" s="150"/>
      <c r="L53" s="150"/>
      <c r="M53" s="150">
        <v>-8</v>
      </c>
      <c r="N53" s="4">
        <v>2</v>
      </c>
      <c r="O53" s="224"/>
      <c r="P53" s="30"/>
      <c r="Q53" s="30">
        <v>2</v>
      </c>
      <c r="R53" s="6"/>
      <c r="S53" s="6"/>
      <c r="T53" s="6"/>
      <c r="U53" s="6"/>
      <c r="V53" s="311"/>
      <c r="W53" s="429" t="s">
        <v>278</v>
      </c>
    </row>
    <row r="54" spans="1:23" x14ac:dyDescent="0.35">
      <c r="A54" s="7" t="s">
        <v>249</v>
      </c>
      <c r="B54" s="6">
        <v>2017</v>
      </c>
      <c r="C54" s="7" t="s">
        <v>250</v>
      </c>
      <c r="D54" s="169" t="s">
        <v>24</v>
      </c>
      <c r="E54" s="39" t="s">
        <v>279</v>
      </c>
      <c r="F54" s="7" t="s">
        <v>280</v>
      </c>
      <c r="G54" s="7" t="s">
        <v>1136</v>
      </c>
      <c r="H54" s="150">
        <v>540</v>
      </c>
      <c r="I54" s="30" t="s">
        <v>129</v>
      </c>
      <c r="J54" s="4">
        <v>4</v>
      </c>
      <c r="K54" s="150"/>
      <c r="L54" s="150"/>
      <c r="M54" s="150">
        <v>-4</v>
      </c>
      <c r="N54" s="4">
        <v>0</v>
      </c>
      <c r="O54" s="224"/>
      <c r="P54" s="30"/>
      <c r="Q54" s="30">
        <v>2</v>
      </c>
      <c r="R54" s="6"/>
      <c r="S54" s="6"/>
      <c r="T54" s="6"/>
      <c r="U54" s="6"/>
      <c r="V54" s="311"/>
      <c r="W54" s="429" t="s">
        <v>281</v>
      </c>
    </row>
    <row r="55" spans="1:23" x14ac:dyDescent="0.35">
      <c r="A55" s="7" t="s">
        <v>249</v>
      </c>
      <c r="B55" s="6">
        <v>2017</v>
      </c>
      <c r="C55" s="7" t="s">
        <v>282</v>
      </c>
      <c r="D55" s="169" t="s">
        <v>19</v>
      </c>
      <c r="E55" s="43" t="s">
        <v>166</v>
      </c>
      <c r="F55" s="164" t="s">
        <v>283</v>
      </c>
      <c r="G55" s="33" t="s">
        <v>1172</v>
      </c>
      <c r="H55" s="150">
        <v>65</v>
      </c>
      <c r="I55" s="30" t="s">
        <v>21</v>
      </c>
      <c r="J55" s="487" t="s">
        <v>284</v>
      </c>
      <c r="K55" s="531">
        <v>2</v>
      </c>
      <c r="L55" s="531">
        <v>10</v>
      </c>
      <c r="M55" s="487">
        <v>-6</v>
      </c>
      <c r="N55" s="487">
        <v>6</v>
      </c>
      <c r="O55" s="224"/>
      <c r="P55" s="612"/>
      <c r="Q55" s="612"/>
      <c r="R55" s="533">
        <v>1.3</v>
      </c>
      <c r="S55" s="533">
        <v>6</v>
      </c>
      <c r="T55" s="533">
        <v>1</v>
      </c>
      <c r="U55" s="612"/>
      <c r="V55" s="622"/>
      <c r="W55" s="501" t="s">
        <v>285</v>
      </c>
    </row>
    <row r="56" spans="1:23" x14ac:dyDescent="0.35">
      <c r="A56" s="7" t="s">
        <v>249</v>
      </c>
      <c r="B56" s="6">
        <v>2017</v>
      </c>
      <c r="C56" s="7" t="s">
        <v>282</v>
      </c>
      <c r="D56" s="169" t="s">
        <v>286</v>
      </c>
      <c r="E56" s="44" t="s">
        <v>287</v>
      </c>
      <c r="F56" s="7" t="s">
        <v>288</v>
      </c>
      <c r="G56" s="33" t="s">
        <v>1172</v>
      </c>
      <c r="H56" s="150">
        <v>313</v>
      </c>
      <c r="I56" s="30" t="s">
        <v>44</v>
      </c>
      <c r="J56" s="487"/>
      <c r="K56" s="531"/>
      <c r="L56" s="531"/>
      <c r="M56" s="487"/>
      <c r="N56" s="487"/>
      <c r="O56" s="224"/>
      <c r="P56" s="612"/>
      <c r="Q56" s="612"/>
      <c r="R56" s="533"/>
      <c r="S56" s="533"/>
      <c r="T56" s="533"/>
      <c r="U56" s="612"/>
      <c r="V56" s="622"/>
      <c r="W56" s="501"/>
    </row>
    <row r="57" spans="1:23" x14ac:dyDescent="0.35">
      <c r="A57" s="7" t="s">
        <v>249</v>
      </c>
      <c r="B57" s="6">
        <v>2017</v>
      </c>
      <c r="C57" s="7" t="s">
        <v>282</v>
      </c>
      <c r="D57" s="169" t="s">
        <v>286</v>
      </c>
      <c r="E57" s="44" t="s">
        <v>289</v>
      </c>
      <c r="F57" s="7" t="s">
        <v>290</v>
      </c>
      <c r="G57" s="33" t="s">
        <v>1172</v>
      </c>
      <c r="H57" s="150">
        <v>150</v>
      </c>
      <c r="I57" s="30" t="s">
        <v>16</v>
      </c>
      <c r="J57" s="487" t="s">
        <v>291</v>
      </c>
      <c r="K57" s="531">
        <v>8</v>
      </c>
      <c r="L57" s="531">
        <v>20</v>
      </c>
      <c r="M57" s="487">
        <v>3</v>
      </c>
      <c r="N57" s="487">
        <v>25</v>
      </c>
      <c r="O57" s="224"/>
      <c r="P57" s="612"/>
      <c r="Q57" s="612"/>
      <c r="R57" s="612"/>
      <c r="S57" s="533">
        <v>67</v>
      </c>
      <c r="T57" s="533">
        <v>43</v>
      </c>
      <c r="U57" s="533">
        <v>5</v>
      </c>
      <c r="V57" s="622"/>
      <c r="W57" s="501" t="s">
        <v>253</v>
      </c>
    </row>
    <row r="58" spans="1:23" x14ac:dyDescent="0.35">
      <c r="A58" s="7" t="s">
        <v>249</v>
      </c>
      <c r="B58" s="6">
        <v>2017</v>
      </c>
      <c r="C58" s="7" t="s">
        <v>282</v>
      </c>
      <c r="D58" s="169" t="s">
        <v>286</v>
      </c>
      <c r="E58" s="39" t="s">
        <v>292</v>
      </c>
      <c r="F58" s="7" t="s">
        <v>290</v>
      </c>
      <c r="G58" s="33" t="s">
        <v>1172</v>
      </c>
      <c r="H58" s="150">
        <v>313</v>
      </c>
      <c r="I58" s="30" t="s">
        <v>16</v>
      </c>
      <c r="J58" s="487"/>
      <c r="K58" s="531"/>
      <c r="L58" s="531"/>
      <c r="M58" s="487"/>
      <c r="N58" s="487"/>
      <c r="O58" s="224"/>
      <c r="P58" s="612"/>
      <c r="Q58" s="612"/>
      <c r="R58" s="612"/>
      <c r="S58" s="533"/>
      <c r="T58" s="533"/>
      <c r="U58" s="533"/>
      <c r="V58" s="622"/>
      <c r="W58" s="501"/>
    </row>
    <row r="59" spans="1:23" x14ac:dyDescent="0.35">
      <c r="A59" s="7" t="s">
        <v>249</v>
      </c>
      <c r="B59" s="6">
        <v>2017</v>
      </c>
      <c r="C59" s="7" t="s">
        <v>282</v>
      </c>
      <c r="D59" s="169" t="s">
        <v>286</v>
      </c>
      <c r="E59" s="39" t="s">
        <v>293</v>
      </c>
      <c r="F59" s="7" t="s">
        <v>294</v>
      </c>
      <c r="G59" s="33" t="s">
        <v>1172</v>
      </c>
      <c r="H59" s="150">
        <v>313</v>
      </c>
      <c r="I59" s="30" t="s">
        <v>16</v>
      </c>
      <c r="J59" s="487"/>
      <c r="K59" s="531"/>
      <c r="L59" s="531"/>
      <c r="M59" s="487"/>
      <c r="N59" s="487"/>
      <c r="O59" s="224"/>
      <c r="P59" s="612"/>
      <c r="Q59" s="612"/>
      <c r="R59" s="612"/>
      <c r="S59" s="533"/>
      <c r="T59" s="533"/>
      <c r="U59" s="533"/>
      <c r="V59" s="622"/>
      <c r="W59" s="501"/>
    </row>
    <row r="60" spans="1:23" x14ac:dyDescent="0.35">
      <c r="A60" s="7" t="s">
        <v>249</v>
      </c>
      <c r="B60" s="6">
        <v>2017</v>
      </c>
      <c r="C60" s="7" t="s">
        <v>282</v>
      </c>
      <c r="D60" s="169" t="s">
        <v>19</v>
      </c>
      <c r="E60" s="43" t="s">
        <v>295</v>
      </c>
      <c r="F60" s="164" t="s">
        <v>296</v>
      </c>
      <c r="G60" s="33" t="s">
        <v>1172</v>
      </c>
      <c r="H60" s="150">
        <v>140</v>
      </c>
      <c r="I60" s="30" t="s">
        <v>44</v>
      </c>
      <c r="J60" s="487"/>
      <c r="K60" s="531"/>
      <c r="L60" s="531"/>
      <c r="M60" s="487"/>
      <c r="N60" s="487"/>
      <c r="O60" s="224"/>
      <c r="P60" s="612"/>
      <c r="Q60" s="612"/>
      <c r="R60" s="612"/>
      <c r="S60" s="533"/>
      <c r="T60" s="533"/>
      <c r="U60" s="533"/>
      <c r="V60" s="622"/>
      <c r="W60" s="501"/>
    </row>
    <row r="61" spans="1:23" x14ac:dyDescent="0.35">
      <c r="A61" s="7" t="s">
        <v>249</v>
      </c>
      <c r="B61" s="6">
        <v>2017</v>
      </c>
      <c r="C61" s="7" t="s">
        <v>282</v>
      </c>
      <c r="D61" s="169" t="s">
        <v>286</v>
      </c>
      <c r="E61" s="39" t="s">
        <v>297</v>
      </c>
      <c r="F61" s="7" t="s">
        <v>298</v>
      </c>
      <c r="G61" s="16" t="s">
        <v>1176</v>
      </c>
      <c r="H61" s="150">
        <v>580</v>
      </c>
      <c r="I61" s="30" t="s">
        <v>129</v>
      </c>
      <c r="J61" s="150">
        <v>9</v>
      </c>
      <c r="K61" s="4">
        <v>-3</v>
      </c>
      <c r="L61" s="4">
        <v>12</v>
      </c>
      <c r="M61" s="150">
        <v>-5</v>
      </c>
      <c r="N61" s="150">
        <v>4</v>
      </c>
      <c r="O61" s="224"/>
      <c r="P61" s="6"/>
      <c r="Q61" s="30">
        <v>4</v>
      </c>
      <c r="R61" s="30"/>
      <c r="S61" s="30">
        <v>3</v>
      </c>
      <c r="T61" s="6"/>
      <c r="U61" s="6"/>
      <c r="V61" s="311"/>
      <c r="W61" s="429" t="s">
        <v>299</v>
      </c>
    </row>
    <row r="62" spans="1:23" ht="24" x14ac:dyDescent="0.35">
      <c r="A62" s="7" t="s">
        <v>249</v>
      </c>
      <c r="B62" s="6">
        <v>2017</v>
      </c>
      <c r="C62" s="7" t="s">
        <v>282</v>
      </c>
      <c r="D62" s="169" t="s">
        <v>19</v>
      </c>
      <c r="E62" s="43" t="s">
        <v>131</v>
      </c>
      <c r="F62" s="164" t="s">
        <v>300</v>
      </c>
      <c r="G62" s="16" t="s">
        <v>1176</v>
      </c>
      <c r="H62" s="150">
        <v>50</v>
      </c>
      <c r="I62" s="30" t="s">
        <v>21</v>
      </c>
      <c r="J62" s="4">
        <v>3</v>
      </c>
      <c r="K62" s="4">
        <v>2</v>
      </c>
      <c r="L62" s="4">
        <v>1</v>
      </c>
      <c r="M62" s="150">
        <v>11</v>
      </c>
      <c r="N62" s="150">
        <v>14</v>
      </c>
      <c r="O62" s="224"/>
      <c r="P62" s="6"/>
      <c r="Q62" s="6">
        <v>17</v>
      </c>
      <c r="R62" s="6">
        <v>1</v>
      </c>
      <c r="S62" s="6">
        <v>1</v>
      </c>
      <c r="T62" s="6"/>
      <c r="U62" s="6"/>
      <c r="V62" s="311"/>
      <c r="W62" s="429" t="s">
        <v>301</v>
      </c>
    </row>
    <row r="63" spans="1:23" x14ac:dyDescent="0.35">
      <c r="A63" s="7" t="s">
        <v>249</v>
      </c>
      <c r="B63" s="6">
        <v>2017</v>
      </c>
      <c r="C63" s="7" t="s">
        <v>282</v>
      </c>
      <c r="D63" s="169" t="s">
        <v>24</v>
      </c>
      <c r="E63" s="43" t="s">
        <v>302</v>
      </c>
      <c r="F63" s="164" t="s">
        <v>277</v>
      </c>
      <c r="G63" s="7" t="s">
        <v>1136</v>
      </c>
      <c r="H63" s="150">
        <v>450</v>
      </c>
      <c r="I63" s="30" t="s">
        <v>129</v>
      </c>
      <c r="J63" s="4">
        <v>9</v>
      </c>
      <c r="K63" s="4">
        <v>5</v>
      </c>
      <c r="L63" s="4">
        <v>14</v>
      </c>
      <c r="M63" s="150">
        <v>-9</v>
      </c>
      <c r="N63" s="150"/>
      <c r="O63" s="224"/>
      <c r="P63" s="6"/>
      <c r="Q63" s="6"/>
      <c r="R63" s="6"/>
      <c r="S63" s="6"/>
      <c r="T63" s="6"/>
      <c r="U63" s="6"/>
      <c r="V63" s="311"/>
      <c r="W63" s="429" t="s">
        <v>303</v>
      </c>
    </row>
    <row r="64" spans="1:23" x14ac:dyDescent="0.35">
      <c r="A64" s="7" t="s">
        <v>249</v>
      </c>
      <c r="B64" s="6">
        <v>2017</v>
      </c>
      <c r="C64" s="7" t="s">
        <v>282</v>
      </c>
      <c r="D64" s="169" t="s">
        <v>24</v>
      </c>
      <c r="E64" s="43" t="s">
        <v>304</v>
      </c>
      <c r="F64" s="164" t="s">
        <v>305</v>
      </c>
      <c r="G64" s="7" t="s">
        <v>1136</v>
      </c>
      <c r="H64" s="150">
        <v>3430</v>
      </c>
      <c r="I64" s="30" t="s">
        <v>129</v>
      </c>
      <c r="J64" s="4">
        <v>19</v>
      </c>
      <c r="K64" s="4">
        <v>-34</v>
      </c>
      <c r="L64" s="4">
        <v>53</v>
      </c>
      <c r="M64" s="150">
        <v>2</v>
      </c>
      <c r="N64" s="150">
        <v>21</v>
      </c>
      <c r="O64" s="224"/>
      <c r="P64" s="6"/>
      <c r="Q64" s="6">
        <v>39</v>
      </c>
      <c r="R64" s="6"/>
      <c r="S64" s="6"/>
      <c r="T64" s="6"/>
      <c r="U64" s="6"/>
      <c r="V64" s="311"/>
      <c r="W64" s="429" t="s">
        <v>299</v>
      </c>
    </row>
    <row r="65" spans="1:23" ht="36" x14ac:dyDescent="0.35">
      <c r="A65" s="7" t="s">
        <v>249</v>
      </c>
      <c r="B65" s="6">
        <v>2017</v>
      </c>
      <c r="C65" s="7" t="s">
        <v>282</v>
      </c>
      <c r="D65" s="169" t="s">
        <v>24</v>
      </c>
      <c r="E65" s="43" t="s">
        <v>306</v>
      </c>
      <c r="F65" s="164" t="s">
        <v>307</v>
      </c>
      <c r="G65" s="7" t="s">
        <v>1136</v>
      </c>
      <c r="H65" s="150">
        <v>1400</v>
      </c>
      <c r="I65" s="30" t="s">
        <v>44</v>
      </c>
      <c r="J65" s="4">
        <v>31</v>
      </c>
      <c r="K65" s="150">
        <v>0</v>
      </c>
      <c r="L65" s="150">
        <v>31</v>
      </c>
      <c r="M65" s="150">
        <v>136</v>
      </c>
      <c r="N65" s="150">
        <v>167</v>
      </c>
      <c r="O65" s="224"/>
      <c r="P65" s="6"/>
      <c r="Q65" s="6">
        <v>246</v>
      </c>
      <c r="R65" s="6"/>
      <c r="S65" s="6"/>
      <c r="T65" s="6"/>
      <c r="U65" s="6"/>
      <c r="V65" s="311"/>
      <c r="W65" s="8" t="s">
        <v>308</v>
      </c>
    </row>
    <row r="66" spans="1:23" x14ac:dyDescent="0.35">
      <c r="A66" s="7" t="s">
        <v>120</v>
      </c>
      <c r="B66" s="30">
        <v>2016</v>
      </c>
      <c r="C66" s="7"/>
      <c r="D66" s="167" t="s">
        <v>11</v>
      </c>
      <c r="E66" s="37" t="s">
        <v>121</v>
      </c>
      <c r="F66" s="159">
        <v>1221</v>
      </c>
      <c r="G66" s="486" t="s">
        <v>1172</v>
      </c>
      <c r="H66" s="4">
        <v>200</v>
      </c>
      <c r="I66" s="31" t="s">
        <v>16</v>
      </c>
      <c r="J66" s="4">
        <v>6</v>
      </c>
      <c r="K66" s="4">
        <v>4</v>
      </c>
      <c r="L66" s="4">
        <v>2</v>
      </c>
      <c r="M66" s="531">
        <v>-36</v>
      </c>
      <c r="N66" s="4"/>
      <c r="O66" s="224"/>
      <c r="P66" s="531">
        <v>74</v>
      </c>
      <c r="Q66" s="4"/>
      <c r="R66" s="4">
        <v>22</v>
      </c>
      <c r="S66" s="4">
        <v>28</v>
      </c>
      <c r="T66" s="4">
        <v>18</v>
      </c>
      <c r="U66" s="4">
        <v>6</v>
      </c>
      <c r="V66" s="224"/>
      <c r="W66" s="624" t="s">
        <v>122</v>
      </c>
    </row>
    <row r="67" spans="1:23" ht="24" x14ac:dyDescent="0.35">
      <c r="A67" s="7" t="s">
        <v>120</v>
      </c>
      <c r="B67" s="30">
        <v>2016</v>
      </c>
      <c r="C67" s="7"/>
      <c r="D67" s="167" t="s">
        <v>11</v>
      </c>
      <c r="E67" s="37" t="s">
        <v>123</v>
      </c>
      <c r="F67" s="159" t="s">
        <v>124</v>
      </c>
      <c r="G67" s="486"/>
      <c r="H67" s="4">
        <v>170</v>
      </c>
      <c r="I67" s="642" t="s">
        <v>16</v>
      </c>
      <c r="J67" s="4">
        <v>6</v>
      </c>
      <c r="K67" s="4">
        <v>3</v>
      </c>
      <c r="L67" s="4">
        <v>3</v>
      </c>
      <c r="M67" s="531"/>
      <c r="N67" s="4"/>
      <c r="O67" s="224"/>
      <c r="P67" s="531"/>
      <c r="Q67" s="4"/>
      <c r="R67" s="4"/>
      <c r="S67" s="4"/>
      <c r="T67" s="4"/>
      <c r="U67" s="4"/>
      <c r="V67" s="224"/>
      <c r="W67" s="624"/>
    </row>
    <row r="68" spans="1:23" x14ac:dyDescent="0.35">
      <c r="A68" s="7" t="s">
        <v>120</v>
      </c>
      <c r="B68" s="30">
        <v>2016</v>
      </c>
      <c r="C68" s="7"/>
      <c r="D68" s="167" t="s">
        <v>11</v>
      </c>
      <c r="E68" s="37" t="s">
        <v>125</v>
      </c>
      <c r="F68" s="159">
        <v>1223</v>
      </c>
      <c r="G68" s="486"/>
      <c r="H68" s="4">
        <v>90</v>
      </c>
      <c r="I68" s="642"/>
      <c r="J68" s="4">
        <v>4</v>
      </c>
      <c r="K68" s="4">
        <v>2</v>
      </c>
      <c r="L68" s="4">
        <v>2</v>
      </c>
      <c r="M68" s="531"/>
      <c r="N68" s="4"/>
      <c r="O68" s="224"/>
      <c r="P68" s="531"/>
      <c r="Q68" s="4"/>
      <c r="R68" s="4"/>
      <c r="S68" s="4"/>
      <c r="T68" s="4"/>
      <c r="U68" s="4"/>
      <c r="V68" s="224"/>
      <c r="W68" s="624"/>
    </row>
    <row r="69" spans="1:23" ht="24" x14ac:dyDescent="0.35">
      <c r="A69" s="7" t="s">
        <v>120</v>
      </c>
      <c r="B69" s="30">
        <v>2016</v>
      </c>
      <c r="C69" s="7"/>
      <c r="D69" s="167" t="s">
        <v>11</v>
      </c>
      <c r="E69" s="37" t="s">
        <v>126</v>
      </c>
      <c r="F69" s="159">
        <v>1321</v>
      </c>
      <c r="G69" s="486"/>
      <c r="H69" s="4">
        <v>2200</v>
      </c>
      <c r="I69" s="31" t="s">
        <v>44</v>
      </c>
      <c r="J69" s="4">
        <v>53</v>
      </c>
      <c r="K69" s="4">
        <v>0</v>
      </c>
      <c r="L69" s="4">
        <v>53</v>
      </c>
      <c r="M69" s="531"/>
      <c r="N69" s="4"/>
      <c r="O69" s="224"/>
      <c r="P69" s="531"/>
      <c r="Q69" s="4"/>
      <c r="R69" s="4"/>
      <c r="S69" s="4"/>
      <c r="T69" s="4"/>
      <c r="U69" s="4"/>
      <c r="V69" s="224"/>
      <c r="W69" s="624"/>
    </row>
    <row r="70" spans="1:23" ht="72" x14ac:dyDescent="0.35">
      <c r="A70" s="7" t="s">
        <v>120</v>
      </c>
      <c r="B70" s="30">
        <v>2016</v>
      </c>
      <c r="C70" s="7"/>
      <c r="D70" s="167" t="s">
        <v>390</v>
      </c>
      <c r="E70" s="37" t="s">
        <v>127</v>
      </c>
      <c r="F70" s="159" t="s">
        <v>1057</v>
      </c>
      <c r="G70" s="486"/>
      <c r="H70" s="4">
        <v>1000</v>
      </c>
      <c r="I70" s="31" t="s">
        <v>16</v>
      </c>
      <c r="J70" s="4">
        <v>41</v>
      </c>
      <c r="K70" s="4">
        <v>20</v>
      </c>
      <c r="L70" s="4">
        <v>21</v>
      </c>
      <c r="M70" s="531"/>
      <c r="N70" s="4"/>
      <c r="O70" s="224"/>
      <c r="P70" s="531"/>
      <c r="Q70" s="4"/>
      <c r="R70" s="4"/>
      <c r="S70" s="4"/>
      <c r="T70" s="4"/>
      <c r="U70" s="4"/>
      <c r="V70" s="224"/>
      <c r="W70" s="624"/>
    </row>
    <row r="71" spans="1:23" ht="48" x14ac:dyDescent="0.35">
      <c r="A71" s="7" t="s">
        <v>120</v>
      </c>
      <c r="B71" s="30">
        <v>2016</v>
      </c>
      <c r="C71" s="7"/>
      <c r="D71" s="167" t="s">
        <v>390</v>
      </c>
      <c r="E71" s="37" t="s">
        <v>128</v>
      </c>
      <c r="F71" s="159">
        <v>3122</v>
      </c>
      <c r="G71" s="66" t="s">
        <v>1128</v>
      </c>
      <c r="H71" s="4">
        <v>1290</v>
      </c>
      <c r="I71" s="31" t="s">
        <v>129</v>
      </c>
      <c r="J71" s="4">
        <v>1</v>
      </c>
      <c r="K71" s="4">
        <v>-26</v>
      </c>
      <c r="L71" s="4">
        <v>27</v>
      </c>
      <c r="M71" s="4">
        <v>-1</v>
      </c>
      <c r="N71" s="4"/>
      <c r="O71" s="224"/>
      <c r="P71" s="4">
        <v>0</v>
      </c>
      <c r="Q71" s="4"/>
      <c r="R71" s="4"/>
      <c r="S71" s="4"/>
      <c r="T71" s="4"/>
      <c r="U71" s="4"/>
      <c r="V71" s="224"/>
      <c r="W71" s="442" t="s">
        <v>130</v>
      </c>
    </row>
    <row r="72" spans="1:23" ht="24" x14ac:dyDescent="0.35">
      <c r="A72" s="7" t="s">
        <v>120</v>
      </c>
      <c r="B72" s="30">
        <v>2016</v>
      </c>
      <c r="C72" s="7"/>
      <c r="D72" s="167" t="s">
        <v>390</v>
      </c>
      <c r="E72" s="37" t="s">
        <v>131</v>
      </c>
      <c r="F72" s="159" t="s">
        <v>132</v>
      </c>
      <c r="G72" s="33" t="s">
        <v>1153</v>
      </c>
      <c r="H72" s="4">
        <v>490</v>
      </c>
      <c r="I72" s="31" t="s">
        <v>21</v>
      </c>
      <c r="J72" s="4">
        <v>32</v>
      </c>
      <c r="K72" s="4">
        <v>20</v>
      </c>
      <c r="L72" s="4">
        <v>12</v>
      </c>
      <c r="M72" s="4">
        <v>0</v>
      </c>
      <c r="N72" s="4"/>
      <c r="O72" s="224"/>
      <c r="P72" s="4">
        <v>32</v>
      </c>
      <c r="Q72" s="4">
        <v>18</v>
      </c>
      <c r="R72" s="4">
        <v>14</v>
      </c>
      <c r="S72" s="4"/>
      <c r="T72" s="4"/>
      <c r="U72" s="4"/>
      <c r="V72" s="224"/>
      <c r="W72" s="26" t="s">
        <v>133</v>
      </c>
    </row>
    <row r="73" spans="1:23" ht="72" x14ac:dyDescent="0.35">
      <c r="A73" s="7" t="s">
        <v>120</v>
      </c>
      <c r="B73" s="30">
        <v>2016</v>
      </c>
      <c r="C73" s="7"/>
      <c r="D73" s="167" t="s">
        <v>24</v>
      </c>
      <c r="E73" s="37" t="s">
        <v>134</v>
      </c>
      <c r="F73" s="159" t="s">
        <v>1058</v>
      </c>
      <c r="G73" s="7" t="s">
        <v>1136</v>
      </c>
      <c r="H73" s="4">
        <v>1450</v>
      </c>
      <c r="I73" s="31" t="s">
        <v>129</v>
      </c>
      <c r="J73" s="4">
        <v>13</v>
      </c>
      <c r="K73" s="4">
        <v>-29</v>
      </c>
      <c r="L73" s="4">
        <v>42</v>
      </c>
      <c r="M73" s="4">
        <v>-13</v>
      </c>
      <c r="N73" s="4"/>
      <c r="O73" s="224"/>
      <c r="P73" s="4">
        <v>0</v>
      </c>
      <c r="Q73" s="4"/>
      <c r="R73" s="4"/>
      <c r="S73" s="4"/>
      <c r="T73" s="4"/>
      <c r="U73" s="4"/>
      <c r="V73" s="224"/>
      <c r="W73" s="442" t="s">
        <v>135</v>
      </c>
    </row>
    <row r="74" spans="1:23" x14ac:dyDescent="0.35">
      <c r="A74" s="7" t="s">
        <v>120</v>
      </c>
      <c r="B74" s="30">
        <v>2016</v>
      </c>
      <c r="C74" s="7"/>
      <c r="D74" s="167" t="s">
        <v>24</v>
      </c>
      <c r="E74" s="37" t="s">
        <v>136</v>
      </c>
      <c r="F74" s="159">
        <v>7212</v>
      </c>
      <c r="G74" s="7" t="s">
        <v>1136</v>
      </c>
      <c r="H74" s="4">
        <v>4370</v>
      </c>
      <c r="I74" s="31" t="s">
        <v>44</v>
      </c>
      <c r="J74" s="4">
        <v>72</v>
      </c>
      <c r="K74" s="4">
        <v>0</v>
      </c>
      <c r="L74" s="4">
        <v>72</v>
      </c>
      <c r="M74" s="531">
        <v>76</v>
      </c>
      <c r="N74" s="4"/>
      <c r="O74" s="224"/>
      <c r="P74" s="531">
        <v>214</v>
      </c>
      <c r="Q74" s="4">
        <v>214</v>
      </c>
      <c r="R74" s="4"/>
      <c r="S74" s="4"/>
      <c r="T74" s="4"/>
      <c r="U74" s="4"/>
      <c r="V74" s="224"/>
      <c r="W74" s="643" t="s">
        <v>137</v>
      </c>
    </row>
    <row r="75" spans="1:23" ht="24" x14ac:dyDescent="0.35">
      <c r="A75" s="7" t="s">
        <v>120</v>
      </c>
      <c r="B75" s="30">
        <v>2016</v>
      </c>
      <c r="C75" s="7"/>
      <c r="D75" s="167" t="s">
        <v>24</v>
      </c>
      <c r="E75" s="37" t="s">
        <v>138</v>
      </c>
      <c r="F75" s="159" t="s">
        <v>139</v>
      </c>
      <c r="G75" s="7" t="s">
        <v>1136</v>
      </c>
      <c r="H75" s="4">
        <v>2720</v>
      </c>
      <c r="I75" s="31" t="s">
        <v>44</v>
      </c>
      <c r="J75" s="4">
        <v>66</v>
      </c>
      <c r="K75" s="4">
        <v>0</v>
      </c>
      <c r="L75" s="4">
        <v>66</v>
      </c>
      <c r="M75" s="531"/>
      <c r="N75" s="4"/>
      <c r="O75" s="224"/>
      <c r="P75" s="531"/>
      <c r="Q75" s="4"/>
      <c r="R75" s="4"/>
      <c r="S75" s="4"/>
      <c r="T75" s="4"/>
      <c r="U75" s="4"/>
      <c r="V75" s="224"/>
      <c r="W75" s="643"/>
    </row>
    <row r="76" spans="1:23" ht="35.25" customHeight="1" x14ac:dyDescent="0.35">
      <c r="A76" s="7" t="s">
        <v>120</v>
      </c>
      <c r="B76" s="30">
        <v>2016</v>
      </c>
      <c r="C76" s="7"/>
      <c r="D76" s="167" t="s">
        <v>24</v>
      </c>
      <c r="E76" s="37" t="s">
        <v>140</v>
      </c>
      <c r="F76" s="159" t="s">
        <v>141</v>
      </c>
      <c r="G76" s="7" t="s">
        <v>1136</v>
      </c>
      <c r="H76" s="4">
        <v>4010</v>
      </c>
      <c r="I76" s="31" t="s">
        <v>44</v>
      </c>
      <c r="J76" s="4">
        <v>94</v>
      </c>
      <c r="K76" s="4">
        <v>0</v>
      </c>
      <c r="L76" s="4">
        <v>94</v>
      </c>
      <c r="M76" s="4">
        <v>23</v>
      </c>
      <c r="N76" s="4"/>
      <c r="O76" s="224"/>
      <c r="P76" s="4">
        <v>117</v>
      </c>
      <c r="Q76" s="4" t="s">
        <v>142</v>
      </c>
      <c r="R76" s="4"/>
      <c r="S76" s="4"/>
      <c r="T76" s="4"/>
      <c r="U76" s="4"/>
      <c r="V76" s="224"/>
      <c r="W76" s="26" t="s">
        <v>143</v>
      </c>
    </row>
    <row r="77" spans="1:23" ht="48" x14ac:dyDescent="0.35">
      <c r="A77" s="7" t="s">
        <v>120</v>
      </c>
      <c r="B77" s="30">
        <v>2016</v>
      </c>
      <c r="C77" s="7"/>
      <c r="D77" s="167" t="s">
        <v>24</v>
      </c>
      <c r="E77" s="37" t="s">
        <v>144</v>
      </c>
      <c r="F77" s="159" t="s">
        <v>1059</v>
      </c>
      <c r="G77" s="7" t="s">
        <v>1136</v>
      </c>
      <c r="H77" s="4">
        <v>710</v>
      </c>
      <c r="I77" s="31" t="s">
        <v>129</v>
      </c>
      <c r="J77" s="4">
        <v>-2</v>
      </c>
      <c r="K77" s="4">
        <v>-14</v>
      </c>
      <c r="L77" s="4">
        <v>12</v>
      </c>
      <c r="M77" s="4">
        <v>-2</v>
      </c>
      <c r="N77" s="4"/>
      <c r="O77" s="224"/>
      <c r="P77" s="4">
        <v>0</v>
      </c>
      <c r="Q77" s="4">
        <v>0</v>
      </c>
      <c r="R77" s="4"/>
      <c r="S77" s="4"/>
      <c r="T77" s="4"/>
      <c r="U77" s="4"/>
      <c r="V77" s="224"/>
      <c r="W77" s="442" t="s">
        <v>145</v>
      </c>
    </row>
    <row r="78" spans="1:23" ht="36" x14ac:dyDescent="0.35">
      <c r="A78" s="7" t="s">
        <v>120</v>
      </c>
      <c r="B78" s="30">
        <v>2016</v>
      </c>
      <c r="C78" s="7"/>
      <c r="D78" s="167" t="s">
        <v>24</v>
      </c>
      <c r="E78" s="37" t="s">
        <v>146</v>
      </c>
      <c r="F78" s="159" t="s">
        <v>1060</v>
      </c>
      <c r="G78" s="7" t="s">
        <v>1136</v>
      </c>
      <c r="H78" s="4">
        <v>4860</v>
      </c>
      <c r="I78" s="31" t="s">
        <v>44</v>
      </c>
      <c r="J78" s="4">
        <v>76</v>
      </c>
      <c r="K78" s="4">
        <v>0</v>
      </c>
      <c r="L78" s="4">
        <v>76</v>
      </c>
      <c r="M78" s="4">
        <v>-14</v>
      </c>
      <c r="N78" s="4"/>
      <c r="O78" s="224"/>
      <c r="P78" s="4">
        <v>62</v>
      </c>
      <c r="Q78" s="4">
        <v>62</v>
      </c>
      <c r="R78" s="4"/>
      <c r="S78" s="4"/>
      <c r="T78" s="4"/>
      <c r="U78" s="4"/>
      <c r="V78" s="224"/>
      <c r="W78" s="442" t="s">
        <v>147</v>
      </c>
    </row>
    <row r="79" spans="1:23" ht="48" x14ac:dyDescent="0.35">
      <c r="A79" s="7" t="s">
        <v>315</v>
      </c>
      <c r="B79" s="6">
        <v>2017</v>
      </c>
      <c r="C79" s="7" t="s">
        <v>358</v>
      </c>
      <c r="D79" s="167" t="s">
        <v>286</v>
      </c>
      <c r="E79" s="39" t="s">
        <v>359</v>
      </c>
      <c r="F79" s="7" t="s">
        <v>1080</v>
      </c>
      <c r="G79" s="7" t="s">
        <v>1127</v>
      </c>
      <c r="H79" s="150">
        <v>630</v>
      </c>
      <c r="I79" s="6" t="s">
        <v>129</v>
      </c>
      <c r="J79" s="150">
        <v>7</v>
      </c>
      <c r="K79" s="150">
        <v>-5</v>
      </c>
      <c r="L79" s="150">
        <v>12</v>
      </c>
      <c r="M79" s="150">
        <v>16</v>
      </c>
      <c r="N79" s="150"/>
      <c r="O79" s="224"/>
      <c r="P79" s="150">
        <v>23</v>
      </c>
      <c r="Q79" s="150">
        <v>4</v>
      </c>
      <c r="R79" s="150">
        <v>7</v>
      </c>
      <c r="S79" s="150"/>
      <c r="T79" s="150">
        <v>14</v>
      </c>
      <c r="U79" s="150"/>
      <c r="V79" s="224"/>
      <c r="W79" s="446" t="s">
        <v>360</v>
      </c>
    </row>
    <row r="80" spans="1:23" ht="60" x14ac:dyDescent="0.35">
      <c r="A80" s="7" t="s">
        <v>315</v>
      </c>
      <c r="B80" s="6">
        <v>2017</v>
      </c>
      <c r="C80" s="7" t="s">
        <v>358</v>
      </c>
      <c r="D80" s="167" t="s">
        <v>361</v>
      </c>
      <c r="E80" s="47" t="s">
        <v>362</v>
      </c>
      <c r="F80" s="7" t="s">
        <v>1083</v>
      </c>
      <c r="G80" s="7" t="s">
        <v>1126</v>
      </c>
      <c r="H80" s="150">
        <v>890</v>
      </c>
      <c r="I80" s="6" t="s">
        <v>318</v>
      </c>
      <c r="J80" s="185">
        <v>42</v>
      </c>
      <c r="K80" s="185">
        <v>7</v>
      </c>
      <c r="L80" s="185">
        <v>35</v>
      </c>
      <c r="M80" s="185">
        <v>39</v>
      </c>
      <c r="N80" s="185"/>
      <c r="O80" s="224"/>
      <c r="P80" s="185">
        <v>81</v>
      </c>
      <c r="Q80" s="185">
        <v>72</v>
      </c>
      <c r="R80" s="183">
        <v>15</v>
      </c>
      <c r="S80" s="150"/>
      <c r="T80" s="150"/>
      <c r="U80" s="150"/>
      <c r="V80" s="224"/>
      <c r="W80" s="446" t="s">
        <v>363</v>
      </c>
    </row>
    <row r="81" spans="1:23" ht="48" x14ac:dyDescent="0.35">
      <c r="A81" s="7" t="s">
        <v>315</v>
      </c>
      <c r="B81" s="6">
        <v>2017</v>
      </c>
      <c r="C81" s="7" t="s">
        <v>358</v>
      </c>
      <c r="D81" s="167" t="s">
        <v>24</v>
      </c>
      <c r="E81" s="47" t="s">
        <v>364</v>
      </c>
      <c r="F81" s="66" t="s">
        <v>1081</v>
      </c>
      <c r="G81" s="7" t="s">
        <v>1039</v>
      </c>
      <c r="H81" s="4">
        <v>5800</v>
      </c>
      <c r="I81" s="6" t="s">
        <v>129</v>
      </c>
      <c r="J81" s="150">
        <v>64</v>
      </c>
      <c r="K81" s="150">
        <v>-47</v>
      </c>
      <c r="L81" s="150">
        <v>110</v>
      </c>
      <c r="M81" s="185">
        <v>230</v>
      </c>
      <c r="N81" s="185"/>
      <c r="O81" s="224"/>
      <c r="P81" s="150">
        <v>294</v>
      </c>
      <c r="Q81" s="150">
        <v>316</v>
      </c>
      <c r="R81" s="150"/>
      <c r="S81" s="150"/>
      <c r="T81" s="150"/>
      <c r="U81" s="150"/>
      <c r="V81" s="224"/>
      <c r="W81" s="446" t="s">
        <v>365</v>
      </c>
    </row>
    <row r="82" spans="1:23" ht="24" x14ac:dyDescent="0.35">
      <c r="A82" s="7" t="s">
        <v>315</v>
      </c>
      <c r="B82" s="6">
        <v>2017</v>
      </c>
      <c r="C82" s="7" t="s">
        <v>358</v>
      </c>
      <c r="D82" s="167" t="s">
        <v>24</v>
      </c>
      <c r="E82" s="47" t="s">
        <v>366</v>
      </c>
      <c r="F82" s="66" t="s">
        <v>1082</v>
      </c>
      <c r="G82" s="7" t="s">
        <v>1039</v>
      </c>
      <c r="H82" s="4">
        <v>700</v>
      </c>
      <c r="I82" s="6" t="s">
        <v>129</v>
      </c>
      <c r="J82" s="150">
        <v>24</v>
      </c>
      <c r="K82" s="150">
        <v>-6</v>
      </c>
      <c r="L82" s="150">
        <v>30</v>
      </c>
      <c r="M82" s="150">
        <v>109</v>
      </c>
      <c r="N82" s="150"/>
      <c r="O82" s="224"/>
      <c r="P82" s="150">
        <v>133</v>
      </c>
      <c r="Q82" s="150">
        <v>143</v>
      </c>
      <c r="R82" s="150"/>
      <c r="S82" s="150"/>
      <c r="T82" s="150"/>
      <c r="U82" s="150"/>
      <c r="V82" s="224"/>
      <c r="W82" s="446" t="s">
        <v>367</v>
      </c>
    </row>
    <row r="83" spans="1:23" x14ac:dyDescent="0.35">
      <c r="A83" s="7" t="s">
        <v>73</v>
      </c>
      <c r="B83" s="30">
        <v>2016</v>
      </c>
      <c r="C83" s="7" t="s">
        <v>77</v>
      </c>
      <c r="D83" s="167" t="s">
        <v>389</v>
      </c>
      <c r="E83" s="37" t="s">
        <v>78</v>
      </c>
      <c r="F83" s="159" t="s">
        <v>79</v>
      </c>
      <c r="G83" s="151" t="s">
        <v>187</v>
      </c>
      <c r="H83" s="150">
        <v>940</v>
      </c>
      <c r="I83" s="10" t="s">
        <v>16</v>
      </c>
      <c r="J83" s="173">
        <v>60</v>
      </c>
      <c r="K83" s="173">
        <f>J83-L83</f>
        <v>40</v>
      </c>
      <c r="L83" s="173">
        <v>20</v>
      </c>
      <c r="M83" s="174">
        <f>P83-J83</f>
        <v>-25</v>
      </c>
      <c r="N83" s="174"/>
      <c r="O83" s="224"/>
      <c r="P83" s="176">
        <f>SUM(Q83:U83)</f>
        <v>35</v>
      </c>
      <c r="Q83" s="176"/>
      <c r="R83" s="176"/>
      <c r="S83" s="150"/>
      <c r="T83" s="176">
        <v>35</v>
      </c>
      <c r="U83" s="176"/>
      <c r="V83" s="224"/>
      <c r="W83" s="413" t="s">
        <v>80</v>
      </c>
    </row>
    <row r="84" spans="1:23" ht="36" x14ac:dyDescent="0.35">
      <c r="A84" s="7" t="s">
        <v>73</v>
      </c>
      <c r="B84" s="30">
        <v>2016</v>
      </c>
      <c r="C84" s="7" t="s">
        <v>77</v>
      </c>
      <c r="D84" s="167" t="s">
        <v>19</v>
      </c>
      <c r="E84" s="619" t="s">
        <v>81</v>
      </c>
      <c r="F84" s="641" t="s">
        <v>82</v>
      </c>
      <c r="G84" s="151" t="s">
        <v>1122</v>
      </c>
      <c r="H84" s="487">
        <v>700</v>
      </c>
      <c r="I84" s="626" t="s">
        <v>21</v>
      </c>
      <c r="J84" s="173">
        <v>30</v>
      </c>
      <c r="K84" s="173">
        <f>J84+J85-L84</f>
        <v>60</v>
      </c>
      <c r="L84" s="173">
        <v>15</v>
      </c>
      <c r="M84" s="174">
        <f>P84-J84</f>
        <v>5</v>
      </c>
      <c r="N84" s="174"/>
      <c r="O84" s="224"/>
      <c r="P84" s="176">
        <v>35</v>
      </c>
      <c r="Q84" s="176"/>
      <c r="R84" s="176">
        <v>5</v>
      </c>
      <c r="S84" s="176">
        <v>30</v>
      </c>
      <c r="T84" s="150"/>
      <c r="U84" s="176"/>
      <c r="V84" s="224"/>
      <c r="W84" s="442" t="s">
        <v>84</v>
      </c>
    </row>
    <row r="85" spans="1:23" x14ac:dyDescent="0.35">
      <c r="A85" s="7" t="s">
        <v>73</v>
      </c>
      <c r="B85" s="30">
        <v>2016</v>
      </c>
      <c r="C85" s="7" t="s">
        <v>77</v>
      </c>
      <c r="D85" s="167" t="s">
        <v>19</v>
      </c>
      <c r="E85" s="619"/>
      <c r="F85" s="641"/>
      <c r="G85" s="151" t="s">
        <v>1037</v>
      </c>
      <c r="H85" s="487"/>
      <c r="I85" s="626"/>
      <c r="J85" s="173">
        <v>45</v>
      </c>
      <c r="K85" s="173"/>
      <c r="L85" s="173"/>
      <c r="M85" s="174">
        <f>P85-J85-J86</f>
        <v>-35</v>
      </c>
      <c r="N85" s="174"/>
      <c r="O85" s="224"/>
      <c r="P85" s="176">
        <f>SUM(Q85:U86)</f>
        <v>105</v>
      </c>
      <c r="Q85" s="176">
        <v>105</v>
      </c>
      <c r="R85" s="176"/>
      <c r="S85" s="176"/>
      <c r="T85" s="176"/>
      <c r="U85" s="176"/>
      <c r="V85" s="224"/>
      <c r="W85" s="442"/>
    </row>
    <row r="86" spans="1:23" ht="24" x14ac:dyDescent="0.35">
      <c r="A86" s="7" t="s">
        <v>73</v>
      </c>
      <c r="B86" s="30">
        <v>2016</v>
      </c>
      <c r="C86" s="7" t="s">
        <v>77</v>
      </c>
      <c r="D86" s="167" t="s">
        <v>24</v>
      </c>
      <c r="E86" s="37" t="s">
        <v>85</v>
      </c>
      <c r="F86" s="159" t="s">
        <v>86</v>
      </c>
      <c r="G86" s="151" t="s">
        <v>1037</v>
      </c>
      <c r="H86" s="150">
        <v>4570</v>
      </c>
      <c r="I86" s="10" t="s">
        <v>44</v>
      </c>
      <c r="J86" s="173">
        <v>95</v>
      </c>
      <c r="K86" s="173">
        <f>J86-L86</f>
        <v>20</v>
      </c>
      <c r="L86" s="173">
        <v>75</v>
      </c>
      <c r="M86" s="174"/>
      <c r="N86" s="174"/>
      <c r="O86" s="224"/>
      <c r="P86" s="176"/>
      <c r="Q86" s="176"/>
      <c r="R86" s="176"/>
      <c r="S86" s="176"/>
      <c r="T86" s="176"/>
      <c r="U86" s="176"/>
      <c r="V86" s="224"/>
      <c r="W86" s="442" t="s">
        <v>87</v>
      </c>
    </row>
    <row r="87" spans="1:23" x14ac:dyDescent="0.35">
      <c r="A87" s="7" t="s">
        <v>53</v>
      </c>
      <c r="B87" s="30">
        <v>2016</v>
      </c>
      <c r="C87" s="7" t="s">
        <v>54</v>
      </c>
      <c r="D87" s="167" t="s">
        <v>11</v>
      </c>
      <c r="E87" s="37" t="s">
        <v>55</v>
      </c>
      <c r="F87" s="159" t="s">
        <v>1056</v>
      </c>
      <c r="G87" s="7" t="s">
        <v>1162</v>
      </c>
      <c r="H87" s="150">
        <v>1740</v>
      </c>
      <c r="I87" s="10" t="s">
        <v>16</v>
      </c>
      <c r="J87" s="176">
        <v>27.991399999999999</v>
      </c>
      <c r="K87" s="176">
        <v>2</v>
      </c>
      <c r="L87" s="177">
        <v>25.991399999999999</v>
      </c>
      <c r="M87" s="178">
        <v>19.896335139202407</v>
      </c>
      <c r="N87" s="178"/>
      <c r="O87" s="224"/>
      <c r="P87" s="176">
        <v>47.887735139202405</v>
      </c>
      <c r="Q87" s="176"/>
      <c r="R87" s="176"/>
      <c r="S87" s="176"/>
      <c r="T87" s="176">
        <v>47.254928517682465</v>
      </c>
      <c r="U87" s="176">
        <v>0.63280662151993972</v>
      </c>
      <c r="V87" s="224"/>
      <c r="W87" s="449" t="s">
        <v>56</v>
      </c>
    </row>
    <row r="88" spans="1:23" ht="24.5" x14ac:dyDescent="0.35">
      <c r="A88" s="7" t="s">
        <v>53</v>
      </c>
      <c r="B88" s="30">
        <v>2016</v>
      </c>
      <c r="C88" s="7" t="s">
        <v>54</v>
      </c>
      <c r="D88" s="167" t="s">
        <v>389</v>
      </c>
      <c r="E88" s="38" t="s">
        <v>57</v>
      </c>
      <c r="F88" s="159">
        <v>2411</v>
      </c>
      <c r="G88" s="7" t="s">
        <v>1172</v>
      </c>
      <c r="H88" s="487">
        <v>11550</v>
      </c>
      <c r="I88" s="31" t="s">
        <v>21</v>
      </c>
      <c r="J88" s="176">
        <v>138.18</v>
      </c>
      <c r="K88" s="176">
        <v>115.5</v>
      </c>
      <c r="L88" s="177">
        <v>22.680000000000003</v>
      </c>
      <c r="M88" s="509">
        <v>30.643857877709706</v>
      </c>
      <c r="N88" s="178"/>
      <c r="O88" s="224"/>
      <c r="P88" s="525">
        <v>263.32385787770971</v>
      </c>
      <c r="Q88" s="176"/>
      <c r="R88" s="176">
        <v>144.92635024549918</v>
      </c>
      <c r="S88" s="176">
        <v>74.668576104746307</v>
      </c>
      <c r="T88" s="176">
        <v>39.528404815650859</v>
      </c>
      <c r="U88" s="176">
        <v>4.2005267118133931</v>
      </c>
      <c r="V88" s="224"/>
      <c r="W88" s="646" t="s">
        <v>826</v>
      </c>
    </row>
    <row r="89" spans="1:23" x14ac:dyDescent="0.35">
      <c r="A89" s="7" t="s">
        <v>53</v>
      </c>
      <c r="B89" s="30">
        <v>2016</v>
      </c>
      <c r="C89" s="7" t="s">
        <v>54</v>
      </c>
      <c r="D89" s="167" t="s">
        <v>389</v>
      </c>
      <c r="E89" s="37" t="s">
        <v>58</v>
      </c>
      <c r="F89" s="159">
        <v>2411</v>
      </c>
      <c r="G89" s="7" t="s">
        <v>1172</v>
      </c>
      <c r="H89" s="487"/>
      <c r="I89" s="64" t="s">
        <v>59</v>
      </c>
      <c r="J89" s="176">
        <v>94.5</v>
      </c>
      <c r="K89" s="176">
        <v>-103.95000000000002</v>
      </c>
      <c r="L89" s="177">
        <v>198.45000000000002</v>
      </c>
      <c r="M89" s="509"/>
      <c r="N89" s="178"/>
      <c r="O89" s="224"/>
      <c r="P89" s="525"/>
      <c r="Q89" s="176"/>
      <c r="R89" s="176"/>
      <c r="S89" s="176"/>
      <c r="T89" s="176"/>
      <c r="U89" s="176"/>
      <c r="V89" s="224"/>
      <c r="W89" s="646"/>
    </row>
    <row r="90" spans="1:23" x14ac:dyDescent="0.35">
      <c r="A90" s="7" t="s">
        <v>53</v>
      </c>
      <c r="B90" s="30">
        <v>2016</v>
      </c>
      <c r="C90" s="7" t="s">
        <v>54</v>
      </c>
      <c r="D90" s="167" t="s">
        <v>60</v>
      </c>
      <c r="E90" s="37" t="s">
        <v>61</v>
      </c>
      <c r="F90" s="159">
        <v>3313</v>
      </c>
      <c r="G90" s="7" t="s">
        <v>1128</v>
      </c>
      <c r="H90" s="150">
        <v>6780</v>
      </c>
      <c r="I90" s="64" t="s">
        <v>59</v>
      </c>
      <c r="J90" s="176">
        <v>15.483602484472073</v>
      </c>
      <c r="K90" s="176">
        <v>-139.51639751552793</v>
      </c>
      <c r="L90" s="177">
        <v>155</v>
      </c>
      <c r="M90" s="178">
        <v>217.08813783194907</v>
      </c>
      <c r="N90" s="178"/>
      <c r="O90" s="224"/>
      <c r="P90" s="176">
        <v>232.57174031642114</v>
      </c>
      <c r="Q90" s="176">
        <v>103.66666666666667</v>
      </c>
      <c r="R90" s="176">
        <v>85.073649754500806</v>
      </c>
      <c r="S90" s="176">
        <v>43.831423895253678</v>
      </c>
      <c r="T90" s="150"/>
      <c r="U90" s="176"/>
      <c r="V90" s="224"/>
      <c r="W90" s="644" t="s">
        <v>62</v>
      </c>
    </row>
    <row r="91" spans="1:23" x14ac:dyDescent="0.35">
      <c r="A91" s="7" t="s">
        <v>53</v>
      </c>
      <c r="B91" s="30">
        <v>2016</v>
      </c>
      <c r="C91" s="7" t="s">
        <v>54</v>
      </c>
      <c r="D91" s="167" t="s">
        <v>63</v>
      </c>
      <c r="E91" s="37" t="s">
        <v>64</v>
      </c>
      <c r="F91" s="159" t="s">
        <v>65</v>
      </c>
      <c r="G91" s="7" t="s">
        <v>1125</v>
      </c>
      <c r="H91" s="150">
        <v>1270</v>
      </c>
      <c r="I91" s="64" t="s">
        <v>59</v>
      </c>
      <c r="J91" s="176">
        <v>-1.6336024844720569</v>
      </c>
      <c r="K91" s="176">
        <v>-26.133602484472053</v>
      </c>
      <c r="L91" s="177">
        <v>24.499999999999996</v>
      </c>
      <c r="M91" s="178">
        <v>105.30026915113874</v>
      </c>
      <c r="N91" s="178"/>
      <c r="O91" s="224"/>
      <c r="P91" s="176">
        <v>103.66666666666667</v>
      </c>
      <c r="Q91" s="176">
        <v>103.66666666666667</v>
      </c>
      <c r="R91" s="176"/>
      <c r="S91" s="176"/>
      <c r="T91" s="150"/>
      <c r="U91" s="176"/>
      <c r="V91" s="224"/>
      <c r="W91" s="644"/>
    </row>
    <row r="92" spans="1:23" ht="48" x14ac:dyDescent="0.35">
      <c r="A92" s="7" t="s">
        <v>53</v>
      </c>
      <c r="B92" s="30">
        <v>2016</v>
      </c>
      <c r="C92" s="7" t="s">
        <v>66</v>
      </c>
      <c r="D92" s="167" t="s">
        <v>389</v>
      </c>
      <c r="E92" s="37" t="s">
        <v>67</v>
      </c>
      <c r="F92" s="159">
        <v>2411</v>
      </c>
      <c r="G92" s="7" t="s">
        <v>1168</v>
      </c>
      <c r="H92" s="264" t="s">
        <v>68</v>
      </c>
      <c r="I92" s="10" t="s">
        <v>44</v>
      </c>
      <c r="J92" s="179">
        <v>5.6700000000000008</v>
      </c>
      <c r="K92" s="179">
        <v>0</v>
      </c>
      <c r="L92" s="180">
        <v>5.6700000000000008</v>
      </c>
      <c r="M92" s="178">
        <v>2.3049999999999997</v>
      </c>
      <c r="N92" s="178"/>
      <c r="O92" s="224"/>
      <c r="P92" s="176">
        <v>7.9750000000000005</v>
      </c>
      <c r="Q92" s="176"/>
      <c r="R92" s="176"/>
      <c r="S92" s="176"/>
      <c r="T92" s="176">
        <v>7.9750000000000005</v>
      </c>
      <c r="U92" s="176"/>
      <c r="V92" s="224"/>
      <c r="W92" s="432" t="s">
        <v>827</v>
      </c>
    </row>
    <row r="93" spans="1:23" ht="24" x14ac:dyDescent="0.35">
      <c r="A93" s="7" t="s">
        <v>53</v>
      </c>
      <c r="B93" s="30">
        <v>2016</v>
      </c>
      <c r="C93" s="7" t="s">
        <v>69</v>
      </c>
      <c r="D93" s="167" t="s">
        <v>389</v>
      </c>
      <c r="E93" s="37" t="s">
        <v>70</v>
      </c>
      <c r="F93" s="159" t="s">
        <v>71</v>
      </c>
      <c r="G93" s="7" t="s">
        <v>1172</v>
      </c>
      <c r="H93" s="264" t="s">
        <v>68</v>
      </c>
      <c r="I93" s="10" t="s">
        <v>12</v>
      </c>
      <c r="J93" s="179">
        <v>3</v>
      </c>
      <c r="K93" s="179">
        <v>0</v>
      </c>
      <c r="L93" s="180">
        <v>3</v>
      </c>
      <c r="M93" s="74" t="s">
        <v>13</v>
      </c>
      <c r="N93" s="74"/>
      <c r="O93" s="224"/>
      <c r="P93" s="150" t="s">
        <v>13</v>
      </c>
      <c r="Q93" s="150"/>
      <c r="R93" s="150"/>
      <c r="S93" s="150"/>
      <c r="T93" s="150"/>
      <c r="U93" s="150"/>
      <c r="V93" s="224"/>
      <c r="W93" s="442" t="s">
        <v>72</v>
      </c>
    </row>
    <row r="94" spans="1:23" ht="48" x14ac:dyDescent="0.35">
      <c r="A94" s="7" t="s">
        <v>315</v>
      </c>
      <c r="B94" s="6">
        <v>2017</v>
      </c>
      <c r="C94" s="7" t="s">
        <v>316</v>
      </c>
      <c r="D94" s="167" t="s">
        <v>286</v>
      </c>
      <c r="E94" s="45" t="s">
        <v>317</v>
      </c>
      <c r="F94" s="7" t="s">
        <v>1079</v>
      </c>
      <c r="G94" s="7" t="s">
        <v>1199</v>
      </c>
      <c r="H94" s="185">
        <v>8160</v>
      </c>
      <c r="I94" s="10" t="s">
        <v>318</v>
      </c>
      <c r="J94" s="185">
        <v>205</v>
      </c>
      <c r="K94" s="185">
        <v>65</v>
      </c>
      <c r="L94" s="185">
        <v>140</v>
      </c>
      <c r="M94" s="185">
        <v>-27</v>
      </c>
      <c r="N94" s="185"/>
      <c r="O94" s="224"/>
      <c r="P94" s="185">
        <v>179</v>
      </c>
      <c r="Q94" s="185">
        <v>52</v>
      </c>
      <c r="R94" s="185">
        <v>79</v>
      </c>
      <c r="S94" s="150">
        <v>28</v>
      </c>
      <c r="T94" s="185">
        <v>32</v>
      </c>
      <c r="U94" s="185">
        <v>1</v>
      </c>
      <c r="V94" s="224"/>
      <c r="W94" s="414" t="s">
        <v>319</v>
      </c>
    </row>
    <row r="95" spans="1:23" ht="48" x14ac:dyDescent="0.35">
      <c r="A95" s="7" t="s">
        <v>315</v>
      </c>
      <c r="B95" s="6">
        <v>2017</v>
      </c>
      <c r="C95" s="7" t="s">
        <v>320</v>
      </c>
      <c r="D95" s="167" t="s">
        <v>60</v>
      </c>
      <c r="E95" s="46" t="s">
        <v>321</v>
      </c>
      <c r="F95" s="7">
        <v>3154</v>
      </c>
      <c r="G95" s="7" t="s">
        <v>1129</v>
      </c>
      <c r="H95" s="185">
        <v>160</v>
      </c>
      <c r="I95" s="9" t="s">
        <v>21</v>
      </c>
      <c r="J95" s="185">
        <v>3</v>
      </c>
      <c r="K95" s="185">
        <v>2</v>
      </c>
      <c r="L95" s="185">
        <v>1</v>
      </c>
      <c r="M95" s="185">
        <v>4</v>
      </c>
      <c r="N95" s="185"/>
      <c r="O95" s="224"/>
      <c r="P95" s="185">
        <v>7</v>
      </c>
      <c r="Q95" s="150"/>
      <c r="R95" s="185">
        <v>8</v>
      </c>
      <c r="S95" s="150"/>
      <c r="T95" s="150"/>
      <c r="U95" s="150"/>
      <c r="V95" s="224"/>
      <c r="W95" s="430" t="s">
        <v>322</v>
      </c>
    </row>
    <row r="96" spans="1:23" ht="36.5" x14ac:dyDescent="0.35">
      <c r="A96" s="7" t="s">
        <v>315</v>
      </c>
      <c r="B96" s="6">
        <v>2017</v>
      </c>
      <c r="C96" s="7" t="s">
        <v>320</v>
      </c>
      <c r="D96" s="167" t="s">
        <v>60</v>
      </c>
      <c r="E96" s="47" t="s">
        <v>323</v>
      </c>
      <c r="F96" s="7">
        <v>3323</v>
      </c>
      <c r="G96" s="66" t="s">
        <v>1128</v>
      </c>
      <c r="H96" s="185">
        <v>3110</v>
      </c>
      <c r="I96" s="6" t="s">
        <v>44</v>
      </c>
      <c r="J96" s="185">
        <v>45</v>
      </c>
      <c r="K96" s="185">
        <v>0</v>
      </c>
      <c r="L96" s="185">
        <v>45</v>
      </c>
      <c r="M96" s="185">
        <v>-45</v>
      </c>
      <c r="N96" s="185"/>
      <c r="O96" s="224"/>
      <c r="P96" s="150"/>
      <c r="Q96" s="150"/>
      <c r="R96" s="150"/>
      <c r="S96" s="150"/>
      <c r="T96" s="150"/>
      <c r="U96" s="150"/>
      <c r="V96" s="224"/>
      <c r="W96" s="465" t="s">
        <v>324</v>
      </c>
    </row>
    <row r="97" spans="1:23" x14ac:dyDescent="0.35">
      <c r="A97" s="7" t="s">
        <v>315</v>
      </c>
      <c r="B97" s="6">
        <v>2017</v>
      </c>
      <c r="C97" s="7" t="s">
        <v>320</v>
      </c>
      <c r="D97" s="167" t="s">
        <v>60</v>
      </c>
      <c r="E97" s="39" t="s">
        <v>325</v>
      </c>
      <c r="F97" s="7">
        <v>3331</v>
      </c>
      <c r="G97" s="7" t="s">
        <v>1207</v>
      </c>
      <c r="H97" s="185">
        <v>460</v>
      </c>
      <c r="I97" s="6" t="s">
        <v>129</v>
      </c>
      <c r="J97" s="185">
        <v>1</v>
      </c>
      <c r="K97" s="185">
        <v>-4</v>
      </c>
      <c r="L97" s="185">
        <v>5</v>
      </c>
      <c r="M97" s="517">
        <v>195</v>
      </c>
      <c r="N97" s="185"/>
      <c r="O97" s="224"/>
      <c r="P97" s="517">
        <v>203</v>
      </c>
      <c r="Q97" s="183">
        <v>218</v>
      </c>
      <c r="R97" s="4"/>
      <c r="S97" s="150"/>
      <c r="T97" s="150"/>
      <c r="U97" s="150"/>
      <c r="V97" s="224"/>
      <c r="W97" s="518" t="s">
        <v>326</v>
      </c>
    </row>
    <row r="98" spans="1:23" x14ac:dyDescent="0.35">
      <c r="A98" s="7" t="s">
        <v>315</v>
      </c>
      <c r="B98" s="6">
        <v>2017</v>
      </c>
      <c r="C98" s="7" t="s">
        <v>320</v>
      </c>
      <c r="D98" s="167" t="s">
        <v>327</v>
      </c>
      <c r="E98" s="45" t="s">
        <v>328</v>
      </c>
      <c r="F98" s="7" t="s">
        <v>329</v>
      </c>
      <c r="G98" s="7" t="s">
        <v>1154</v>
      </c>
      <c r="H98" s="185">
        <v>2610</v>
      </c>
      <c r="I98" s="6" t="s">
        <v>59</v>
      </c>
      <c r="J98" s="185">
        <v>6</v>
      </c>
      <c r="K98" s="185">
        <v>-34</v>
      </c>
      <c r="L98" s="185">
        <v>40</v>
      </c>
      <c r="M98" s="517"/>
      <c r="N98" s="185"/>
      <c r="O98" s="224"/>
      <c r="P98" s="517"/>
      <c r="Q98" s="183"/>
      <c r="R98" s="4"/>
      <c r="S98" s="150"/>
      <c r="T98" s="150"/>
      <c r="U98" s="150"/>
      <c r="V98" s="224"/>
      <c r="W98" s="518"/>
    </row>
    <row r="99" spans="1:23" ht="36.5" x14ac:dyDescent="0.35">
      <c r="A99" s="7" t="s">
        <v>315</v>
      </c>
      <c r="B99" s="6">
        <v>2017</v>
      </c>
      <c r="C99" s="7" t="s">
        <v>320</v>
      </c>
      <c r="D99" s="167" t="s">
        <v>327</v>
      </c>
      <c r="E99" s="47" t="s">
        <v>330</v>
      </c>
      <c r="F99" s="66">
        <v>4321</v>
      </c>
      <c r="G99" s="7" t="s">
        <v>1154</v>
      </c>
      <c r="H99" s="185">
        <v>9850</v>
      </c>
      <c r="I99" s="30" t="s">
        <v>12</v>
      </c>
      <c r="J99" s="185">
        <v>139</v>
      </c>
      <c r="K99" s="185">
        <v>-30</v>
      </c>
      <c r="L99" s="185">
        <v>169</v>
      </c>
      <c r="M99" s="185">
        <v>-48</v>
      </c>
      <c r="N99" s="185"/>
      <c r="O99" s="224"/>
      <c r="P99" s="185">
        <v>91</v>
      </c>
      <c r="Q99" s="185">
        <v>98</v>
      </c>
      <c r="R99" s="150"/>
      <c r="S99" s="150"/>
      <c r="T99" s="150"/>
      <c r="U99" s="150"/>
      <c r="V99" s="224"/>
      <c r="W99" s="465" t="s">
        <v>331</v>
      </c>
    </row>
    <row r="100" spans="1:23" ht="36" x14ac:dyDescent="0.35">
      <c r="A100" s="7" t="s">
        <v>315</v>
      </c>
      <c r="B100" s="6">
        <v>2017</v>
      </c>
      <c r="C100" s="7" t="s">
        <v>320</v>
      </c>
      <c r="D100" s="167" t="s">
        <v>327</v>
      </c>
      <c r="E100" s="47" t="s">
        <v>332</v>
      </c>
      <c r="F100" s="7">
        <v>4412</v>
      </c>
      <c r="G100" s="7" t="s">
        <v>1132</v>
      </c>
      <c r="H100" s="185">
        <v>2100</v>
      </c>
      <c r="I100" s="6" t="s">
        <v>59</v>
      </c>
      <c r="J100" s="185">
        <v>26</v>
      </c>
      <c r="K100" s="185">
        <v>-27</v>
      </c>
      <c r="L100" s="185">
        <v>53</v>
      </c>
      <c r="M100" s="185">
        <v>-26</v>
      </c>
      <c r="N100" s="185"/>
      <c r="O100" s="224"/>
      <c r="P100" s="150"/>
      <c r="Q100" s="150"/>
      <c r="R100" s="150"/>
      <c r="S100" s="150"/>
      <c r="T100" s="150"/>
      <c r="U100" s="150"/>
      <c r="V100" s="224"/>
      <c r="W100" s="442" t="s">
        <v>333</v>
      </c>
    </row>
    <row r="101" spans="1:23" ht="24.5" x14ac:dyDescent="0.35">
      <c r="A101" s="7" t="s">
        <v>315</v>
      </c>
      <c r="B101" s="6">
        <v>2017</v>
      </c>
      <c r="C101" s="7" t="s">
        <v>320</v>
      </c>
      <c r="D101" s="167" t="s">
        <v>24</v>
      </c>
      <c r="E101" s="48" t="s">
        <v>334</v>
      </c>
      <c r="F101" s="66">
        <v>8343</v>
      </c>
      <c r="G101" s="7" t="s">
        <v>1132</v>
      </c>
      <c r="H101" s="185">
        <v>550</v>
      </c>
      <c r="I101" s="30" t="s">
        <v>335</v>
      </c>
      <c r="J101" s="185">
        <v>8</v>
      </c>
      <c r="K101" s="185">
        <v>-7</v>
      </c>
      <c r="L101" s="185">
        <v>16</v>
      </c>
      <c r="M101" s="185">
        <v>-8</v>
      </c>
      <c r="N101" s="185"/>
      <c r="O101" s="224"/>
      <c r="P101" s="150"/>
      <c r="Q101" s="150"/>
      <c r="R101" s="150"/>
      <c r="S101" s="150"/>
      <c r="T101" s="150"/>
      <c r="U101" s="150"/>
      <c r="V101" s="224"/>
      <c r="W101" s="411" t="s">
        <v>336</v>
      </c>
    </row>
    <row r="102" spans="1:23" ht="48" x14ac:dyDescent="0.35">
      <c r="A102" s="7" t="s">
        <v>315</v>
      </c>
      <c r="B102" s="6">
        <v>2017</v>
      </c>
      <c r="C102" s="7" t="s">
        <v>320</v>
      </c>
      <c r="D102" s="167" t="s">
        <v>24</v>
      </c>
      <c r="E102" s="45" t="s">
        <v>337</v>
      </c>
      <c r="F102" s="66">
        <v>8344</v>
      </c>
      <c r="G102" s="7" t="s">
        <v>1132</v>
      </c>
      <c r="H102" s="185">
        <v>210</v>
      </c>
      <c r="I102" s="30" t="s">
        <v>335</v>
      </c>
      <c r="J102" s="185">
        <v>2</v>
      </c>
      <c r="K102" s="185">
        <v>-3</v>
      </c>
      <c r="L102" s="185">
        <v>4</v>
      </c>
      <c r="M102" s="185">
        <v>-2</v>
      </c>
      <c r="N102" s="185"/>
      <c r="O102" s="224"/>
      <c r="P102" s="150"/>
      <c r="Q102" s="150"/>
      <c r="R102" s="150"/>
      <c r="S102" s="150"/>
      <c r="T102" s="150"/>
      <c r="U102" s="150"/>
      <c r="V102" s="224"/>
      <c r="W102" s="430" t="s">
        <v>338</v>
      </c>
    </row>
    <row r="103" spans="1:23" ht="36" x14ac:dyDescent="0.35">
      <c r="A103" s="7" t="s">
        <v>315</v>
      </c>
      <c r="B103" s="6">
        <v>2017</v>
      </c>
      <c r="C103" s="7" t="s">
        <v>339</v>
      </c>
      <c r="D103" s="167" t="s">
        <v>60</v>
      </c>
      <c r="E103" s="46" t="s">
        <v>340</v>
      </c>
      <c r="F103" s="66">
        <v>3153</v>
      </c>
      <c r="G103" s="7" t="s">
        <v>1129</v>
      </c>
      <c r="H103" s="185">
        <v>190</v>
      </c>
      <c r="I103" s="9" t="s">
        <v>341</v>
      </c>
      <c r="J103" s="185">
        <v>4</v>
      </c>
      <c r="K103" s="185">
        <v>2</v>
      </c>
      <c r="L103" s="185">
        <v>2</v>
      </c>
      <c r="M103" s="185">
        <v>5</v>
      </c>
      <c r="N103" s="185"/>
      <c r="O103" s="224"/>
      <c r="P103" s="185">
        <v>9</v>
      </c>
      <c r="Q103" s="150"/>
      <c r="R103" s="185">
        <v>10</v>
      </c>
      <c r="S103" s="150"/>
      <c r="T103" s="150"/>
      <c r="U103" s="150"/>
      <c r="V103" s="224"/>
      <c r="W103" s="430" t="s">
        <v>342</v>
      </c>
    </row>
    <row r="104" spans="1:23" ht="96" x14ac:dyDescent="0.35">
      <c r="A104" s="7" t="s">
        <v>315</v>
      </c>
      <c r="B104" s="6">
        <v>2017</v>
      </c>
      <c r="C104" s="7" t="s">
        <v>339</v>
      </c>
      <c r="D104" s="167" t="s">
        <v>60</v>
      </c>
      <c r="E104" s="39" t="s">
        <v>343</v>
      </c>
      <c r="F104" s="66">
        <v>3152</v>
      </c>
      <c r="G104" s="7" t="s">
        <v>1171</v>
      </c>
      <c r="H104" s="185">
        <v>1160</v>
      </c>
      <c r="I104" s="31" t="s">
        <v>12</v>
      </c>
      <c r="J104" s="185">
        <v>28</v>
      </c>
      <c r="K104" s="185">
        <v>-3</v>
      </c>
      <c r="L104" s="185">
        <v>31</v>
      </c>
      <c r="M104" s="185">
        <v>21</v>
      </c>
      <c r="N104" s="185"/>
      <c r="O104" s="224"/>
      <c r="P104" s="185">
        <v>49</v>
      </c>
      <c r="Q104" s="185">
        <v>22</v>
      </c>
      <c r="R104" s="185">
        <v>31</v>
      </c>
      <c r="S104" s="185"/>
      <c r="T104" s="150"/>
      <c r="U104" s="150"/>
      <c r="V104" s="224"/>
      <c r="W104" s="429" t="s">
        <v>344</v>
      </c>
    </row>
    <row r="105" spans="1:23" ht="96" x14ac:dyDescent="0.35">
      <c r="A105" s="7" t="s">
        <v>315</v>
      </c>
      <c r="B105" s="6">
        <v>2017</v>
      </c>
      <c r="C105" s="7" t="s">
        <v>339</v>
      </c>
      <c r="D105" s="167" t="s">
        <v>60</v>
      </c>
      <c r="E105" s="45" t="s">
        <v>345</v>
      </c>
      <c r="F105" s="7">
        <v>3151</v>
      </c>
      <c r="G105" s="7" t="s">
        <v>1171</v>
      </c>
      <c r="H105" s="185">
        <v>1140</v>
      </c>
      <c r="I105" s="31" t="s">
        <v>12</v>
      </c>
      <c r="J105" s="185">
        <v>27</v>
      </c>
      <c r="K105" s="185">
        <v>-6</v>
      </c>
      <c r="L105" s="185">
        <v>33</v>
      </c>
      <c r="M105" s="185">
        <v>6</v>
      </c>
      <c r="N105" s="185"/>
      <c r="O105" s="224"/>
      <c r="P105" s="185">
        <v>33</v>
      </c>
      <c r="Q105" s="185">
        <v>8</v>
      </c>
      <c r="R105" s="185">
        <v>28</v>
      </c>
      <c r="S105" s="185"/>
      <c r="T105" s="150"/>
      <c r="U105" s="150"/>
      <c r="V105" s="224"/>
      <c r="W105" s="429" t="s">
        <v>346</v>
      </c>
    </row>
    <row r="106" spans="1:23" ht="48.5" x14ac:dyDescent="0.35">
      <c r="A106" s="7" t="s">
        <v>315</v>
      </c>
      <c r="B106" s="6">
        <v>2017</v>
      </c>
      <c r="C106" s="7" t="s">
        <v>339</v>
      </c>
      <c r="D106" s="167" t="s">
        <v>24</v>
      </c>
      <c r="E106" s="46" t="s">
        <v>347</v>
      </c>
      <c r="F106" s="7">
        <v>8350</v>
      </c>
      <c r="G106" s="7" t="s">
        <v>1136</v>
      </c>
      <c r="H106" s="185">
        <v>690</v>
      </c>
      <c r="I106" s="9" t="s">
        <v>335</v>
      </c>
      <c r="J106" s="185">
        <v>6</v>
      </c>
      <c r="K106" s="185">
        <v>-9</v>
      </c>
      <c r="L106" s="185">
        <v>15</v>
      </c>
      <c r="M106" s="185">
        <v>-6</v>
      </c>
      <c r="N106" s="185"/>
      <c r="O106" s="224"/>
      <c r="P106" s="150"/>
      <c r="Q106" s="150"/>
      <c r="R106" s="150"/>
      <c r="S106" s="150"/>
      <c r="T106" s="150"/>
      <c r="U106" s="150"/>
      <c r="V106" s="224"/>
      <c r="W106" s="431" t="s">
        <v>348</v>
      </c>
    </row>
    <row r="107" spans="1:23" ht="24.5" x14ac:dyDescent="0.35">
      <c r="A107" s="7" t="s">
        <v>315</v>
      </c>
      <c r="B107" s="6">
        <v>2017</v>
      </c>
      <c r="C107" s="7" t="s">
        <v>339</v>
      </c>
      <c r="D107" s="167" t="s">
        <v>24</v>
      </c>
      <c r="E107" s="45" t="s">
        <v>349</v>
      </c>
      <c r="F107" s="66">
        <v>8311</v>
      </c>
      <c r="G107" s="7" t="s">
        <v>1132</v>
      </c>
      <c r="H107" s="4">
        <v>740</v>
      </c>
      <c r="I107" s="642" t="s">
        <v>12</v>
      </c>
      <c r="J107" s="185">
        <v>14</v>
      </c>
      <c r="K107" s="185">
        <v>-2</v>
      </c>
      <c r="L107" s="185">
        <v>16</v>
      </c>
      <c r="M107" s="185">
        <v>-14</v>
      </c>
      <c r="N107" s="185"/>
      <c r="O107" s="224"/>
      <c r="P107" s="150"/>
      <c r="Q107" s="150"/>
      <c r="R107" s="150"/>
      <c r="S107" s="150"/>
      <c r="T107" s="150"/>
      <c r="U107" s="150"/>
      <c r="V107" s="224"/>
      <c r="W107" s="645" t="s">
        <v>350</v>
      </c>
    </row>
    <row r="108" spans="1:23" ht="24.5" x14ac:dyDescent="0.35">
      <c r="A108" s="7" t="s">
        <v>315</v>
      </c>
      <c r="B108" s="6">
        <v>2017</v>
      </c>
      <c r="C108" s="7" t="s">
        <v>339</v>
      </c>
      <c r="D108" s="167" t="s">
        <v>24</v>
      </c>
      <c r="E108" s="45" t="s">
        <v>351</v>
      </c>
      <c r="F108" s="66">
        <v>8312</v>
      </c>
      <c r="G108" s="7" t="s">
        <v>1132</v>
      </c>
      <c r="H108" s="4">
        <v>220</v>
      </c>
      <c r="I108" s="642"/>
      <c r="J108" s="185">
        <v>5</v>
      </c>
      <c r="K108" s="185">
        <v>-1</v>
      </c>
      <c r="L108" s="185">
        <v>5</v>
      </c>
      <c r="M108" s="185">
        <v>-5</v>
      </c>
      <c r="N108" s="185"/>
      <c r="O108" s="224"/>
      <c r="P108" s="150"/>
      <c r="Q108" s="150"/>
      <c r="R108" s="150"/>
      <c r="S108" s="150"/>
      <c r="T108" s="150"/>
      <c r="U108" s="150"/>
      <c r="V108" s="224"/>
      <c r="W108" s="645"/>
    </row>
    <row r="109" spans="1:23" ht="36" x14ac:dyDescent="0.35">
      <c r="A109" s="7" t="s">
        <v>315</v>
      </c>
      <c r="B109" s="6">
        <v>2017</v>
      </c>
      <c r="C109" s="7" t="s">
        <v>339</v>
      </c>
      <c r="D109" s="167" t="s">
        <v>24</v>
      </c>
      <c r="E109" s="39" t="s">
        <v>352</v>
      </c>
      <c r="F109" s="66">
        <v>8322</v>
      </c>
      <c r="G109" s="7" t="s">
        <v>1132</v>
      </c>
      <c r="H109" s="185">
        <v>4390</v>
      </c>
      <c r="I109" s="642" t="s">
        <v>12</v>
      </c>
      <c r="J109" s="185">
        <v>128</v>
      </c>
      <c r="K109" s="185">
        <v>-13</v>
      </c>
      <c r="L109" s="185">
        <v>141</v>
      </c>
      <c r="M109" s="183">
        <v>-128</v>
      </c>
      <c r="N109" s="183"/>
      <c r="O109" s="224"/>
      <c r="P109" s="150"/>
      <c r="Q109" s="4"/>
      <c r="R109" s="150"/>
      <c r="S109" s="150"/>
      <c r="T109" s="150"/>
      <c r="U109" s="150"/>
      <c r="V109" s="224"/>
      <c r="W109" s="429" t="s">
        <v>353</v>
      </c>
    </row>
    <row r="110" spans="1:23" ht="60" x14ac:dyDescent="0.35">
      <c r="A110" s="7" t="s">
        <v>315</v>
      </c>
      <c r="B110" s="6">
        <v>2017</v>
      </c>
      <c r="C110" s="7" t="s">
        <v>339</v>
      </c>
      <c r="D110" s="167" t="s">
        <v>24</v>
      </c>
      <c r="E110" s="39" t="s">
        <v>354</v>
      </c>
      <c r="F110" s="66">
        <v>8331</v>
      </c>
      <c r="G110" s="7" t="s">
        <v>1182</v>
      </c>
      <c r="H110" s="185">
        <v>4320</v>
      </c>
      <c r="I110" s="642"/>
      <c r="J110" s="185">
        <v>165</v>
      </c>
      <c r="K110" s="185">
        <v>-13</v>
      </c>
      <c r="L110" s="185">
        <v>178</v>
      </c>
      <c r="M110" s="183">
        <v>-95</v>
      </c>
      <c r="N110" s="183"/>
      <c r="O110" s="224"/>
      <c r="P110" s="185">
        <v>70</v>
      </c>
      <c r="Q110" s="183">
        <v>75</v>
      </c>
      <c r="R110" s="150"/>
      <c r="S110" s="150"/>
      <c r="T110" s="150"/>
      <c r="U110" s="150"/>
      <c r="V110" s="224"/>
      <c r="W110" s="466" t="s">
        <v>355</v>
      </c>
    </row>
    <row r="111" spans="1:23" ht="72" x14ac:dyDescent="0.35">
      <c r="A111" s="7" t="s">
        <v>315</v>
      </c>
      <c r="B111" s="6">
        <v>2017</v>
      </c>
      <c r="C111" s="7" t="s">
        <v>339</v>
      </c>
      <c r="D111" s="167" t="s">
        <v>24</v>
      </c>
      <c r="E111" s="39" t="s">
        <v>356</v>
      </c>
      <c r="F111" s="66">
        <v>8332</v>
      </c>
      <c r="G111" s="7" t="s">
        <v>1136</v>
      </c>
      <c r="H111" s="4">
        <v>15540</v>
      </c>
      <c r="I111" s="642"/>
      <c r="J111" s="185">
        <v>368</v>
      </c>
      <c r="K111" s="185">
        <v>-47</v>
      </c>
      <c r="L111" s="185">
        <v>415</v>
      </c>
      <c r="M111" s="183">
        <v>-221</v>
      </c>
      <c r="N111" s="183"/>
      <c r="O111" s="224"/>
      <c r="P111" s="185">
        <v>147</v>
      </c>
      <c r="Q111" s="183">
        <v>158</v>
      </c>
      <c r="R111" s="150"/>
      <c r="S111" s="150"/>
      <c r="T111" s="150"/>
      <c r="U111" s="150"/>
      <c r="V111" s="224"/>
      <c r="W111" s="410" t="s">
        <v>357</v>
      </c>
    </row>
    <row r="112" spans="1:23" ht="36" x14ac:dyDescent="0.35">
      <c r="A112" s="7" t="s">
        <v>248</v>
      </c>
      <c r="B112" s="6">
        <v>2017</v>
      </c>
      <c r="C112" s="280"/>
      <c r="D112" s="569" t="s">
        <v>286</v>
      </c>
      <c r="E112" s="619" t="s">
        <v>238</v>
      </c>
      <c r="F112" s="520" t="s">
        <v>309</v>
      </c>
      <c r="G112" s="520" t="s">
        <v>1137</v>
      </c>
      <c r="H112" s="157" t="s">
        <v>239</v>
      </c>
      <c r="I112" s="620" t="s">
        <v>44</v>
      </c>
      <c r="J112" s="176">
        <v>108</v>
      </c>
      <c r="K112" s="176">
        <v>0</v>
      </c>
      <c r="L112" s="176">
        <v>108</v>
      </c>
      <c r="M112" s="176">
        <v>-15</v>
      </c>
      <c r="N112" s="372">
        <v>93</v>
      </c>
      <c r="O112" s="224"/>
      <c r="P112" s="224"/>
      <c r="Q112" s="374"/>
      <c r="R112" s="74">
        <v>26</v>
      </c>
      <c r="S112" s="186"/>
      <c r="T112" s="150">
        <v>86</v>
      </c>
      <c r="U112" s="150" t="s">
        <v>22</v>
      </c>
      <c r="V112" s="224"/>
      <c r="W112" s="516" t="s">
        <v>371</v>
      </c>
    </row>
    <row r="113" spans="1:23" ht="36" x14ac:dyDescent="0.35">
      <c r="A113" s="7" t="s">
        <v>248</v>
      </c>
      <c r="B113" s="6">
        <v>2017</v>
      </c>
      <c r="C113" s="280"/>
      <c r="D113" s="569"/>
      <c r="E113" s="619"/>
      <c r="F113" s="520"/>
      <c r="G113" s="520"/>
      <c r="H113" s="157" t="s">
        <v>240</v>
      </c>
      <c r="I113" s="620"/>
      <c r="J113" s="176">
        <v>72</v>
      </c>
      <c r="K113" s="176">
        <v>0</v>
      </c>
      <c r="L113" s="176">
        <v>72</v>
      </c>
      <c r="M113" s="176">
        <v>-19</v>
      </c>
      <c r="N113" s="372">
        <v>53</v>
      </c>
      <c r="O113" s="224"/>
      <c r="P113" s="224"/>
      <c r="Q113" s="375">
        <v>58.4</v>
      </c>
      <c r="R113" s="186"/>
      <c r="S113" s="186"/>
      <c r="T113" s="150"/>
      <c r="U113" s="150"/>
      <c r="V113" s="224"/>
      <c r="W113" s="516"/>
    </row>
    <row r="114" spans="1:23" ht="48.5" x14ac:dyDescent="0.35">
      <c r="A114" s="7" t="s">
        <v>248</v>
      </c>
      <c r="B114" s="6">
        <v>2017</v>
      </c>
      <c r="C114" s="7"/>
      <c r="D114" s="169" t="s">
        <v>286</v>
      </c>
      <c r="E114" s="49" t="s">
        <v>241</v>
      </c>
      <c r="F114" s="18" t="s">
        <v>1084</v>
      </c>
      <c r="G114" s="16" t="s">
        <v>1138</v>
      </c>
      <c r="H114" s="150">
        <v>2660</v>
      </c>
      <c r="I114" s="62" t="s">
        <v>16</v>
      </c>
      <c r="J114" s="176">
        <v>64</v>
      </c>
      <c r="K114" s="176">
        <v>7</v>
      </c>
      <c r="L114" s="176">
        <v>57</v>
      </c>
      <c r="M114" s="176">
        <v>-9</v>
      </c>
      <c r="N114" s="372">
        <v>55</v>
      </c>
      <c r="O114" s="224"/>
      <c r="P114" s="224"/>
      <c r="Q114" s="376"/>
      <c r="R114" s="74"/>
      <c r="S114" s="186"/>
      <c r="T114" s="74">
        <v>60</v>
      </c>
      <c r="U114" s="74" t="s">
        <v>22</v>
      </c>
      <c r="V114" s="224"/>
      <c r="W114" s="412" t="s">
        <v>242</v>
      </c>
    </row>
    <row r="115" spans="1:23" ht="48.5" x14ac:dyDescent="0.35">
      <c r="A115" s="7" t="s">
        <v>248</v>
      </c>
      <c r="B115" s="6">
        <v>2017</v>
      </c>
      <c r="C115" s="7"/>
      <c r="D115" s="169" t="s">
        <v>286</v>
      </c>
      <c r="E115" s="37" t="s">
        <v>310</v>
      </c>
      <c r="F115" s="18" t="s">
        <v>1085</v>
      </c>
      <c r="G115" s="273" t="s">
        <v>1138</v>
      </c>
      <c r="H115" s="150">
        <v>1370</v>
      </c>
      <c r="I115" s="10" t="s">
        <v>44</v>
      </c>
      <c r="J115" s="187">
        <v>23</v>
      </c>
      <c r="K115" s="187">
        <v>1</v>
      </c>
      <c r="L115" s="187">
        <v>22.44590163934426</v>
      </c>
      <c r="M115" s="187">
        <v>59</v>
      </c>
      <c r="N115" s="372">
        <v>82</v>
      </c>
      <c r="O115" s="224"/>
      <c r="P115" s="224"/>
      <c r="Q115" s="377"/>
      <c r="R115" s="150">
        <v>38</v>
      </c>
      <c r="S115" s="150">
        <v>28</v>
      </c>
      <c r="T115" s="150">
        <v>51</v>
      </c>
      <c r="U115" s="150" t="s">
        <v>22</v>
      </c>
      <c r="V115" s="224"/>
      <c r="W115" s="448" t="s">
        <v>370</v>
      </c>
    </row>
    <row r="116" spans="1:23" ht="72.5" x14ac:dyDescent="0.35">
      <c r="A116" s="7" t="s">
        <v>248</v>
      </c>
      <c r="B116" s="6">
        <v>2017</v>
      </c>
      <c r="C116" s="7"/>
      <c r="D116" s="169" t="s">
        <v>286</v>
      </c>
      <c r="E116" s="49" t="s">
        <v>243</v>
      </c>
      <c r="F116" s="18">
        <v>2165</v>
      </c>
      <c r="G116" s="7" t="s">
        <v>1139</v>
      </c>
      <c r="H116" s="150">
        <v>580</v>
      </c>
      <c r="I116" s="79" t="s">
        <v>44</v>
      </c>
      <c r="J116" s="176">
        <v>10.566336633663365</v>
      </c>
      <c r="K116" s="176">
        <v>0</v>
      </c>
      <c r="L116" s="176">
        <v>10.566336633663365</v>
      </c>
      <c r="M116" s="187">
        <v>4</v>
      </c>
      <c r="N116" s="373">
        <v>15</v>
      </c>
      <c r="O116" s="224"/>
      <c r="P116" s="224"/>
      <c r="Q116" s="378">
        <v>10</v>
      </c>
      <c r="R116" s="150">
        <v>12</v>
      </c>
      <c r="S116" s="150">
        <v>4</v>
      </c>
      <c r="T116" s="150">
        <v>7</v>
      </c>
      <c r="U116" s="150" t="s">
        <v>22</v>
      </c>
      <c r="V116" s="224"/>
      <c r="W116" s="431" t="s">
        <v>373</v>
      </c>
    </row>
    <row r="117" spans="1:23" ht="36" x14ac:dyDescent="0.35">
      <c r="A117" s="7" t="s">
        <v>248</v>
      </c>
      <c r="B117" s="6">
        <v>2017</v>
      </c>
      <c r="C117" s="19"/>
      <c r="D117" s="569" t="s">
        <v>286</v>
      </c>
      <c r="E117" s="617" t="s">
        <v>244</v>
      </c>
      <c r="F117" s="618">
        <v>3123</v>
      </c>
      <c r="G117" s="486" t="s">
        <v>1140</v>
      </c>
      <c r="H117" s="157" t="s">
        <v>245</v>
      </c>
      <c r="I117" s="522" t="s">
        <v>16</v>
      </c>
      <c r="J117" s="176">
        <v>40</v>
      </c>
      <c r="K117" s="176">
        <v>8</v>
      </c>
      <c r="L117" s="176">
        <v>31.745835095137444</v>
      </c>
      <c r="M117" s="176">
        <v>-9</v>
      </c>
      <c r="N117" s="372">
        <v>31</v>
      </c>
      <c r="O117" s="224"/>
      <c r="P117" s="224"/>
      <c r="Q117" s="374"/>
      <c r="R117" s="157">
        <v>34</v>
      </c>
      <c r="S117" s="186"/>
      <c r="T117" s="186"/>
      <c r="U117" s="186"/>
      <c r="V117" s="224"/>
      <c r="W117" s="516" t="s">
        <v>372</v>
      </c>
    </row>
    <row r="118" spans="1:23" ht="36" x14ac:dyDescent="0.35">
      <c r="A118" s="7" t="s">
        <v>248</v>
      </c>
      <c r="B118" s="6">
        <v>2017</v>
      </c>
      <c r="C118" s="19"/>
      <c r="D118" s="569"/>
      <c r="E118" s="617"/>
      <c r="F118" s="618"/>
      <c r="G118" s="486"/>
      <c r="H118" s="157" t="s">
        <v>246</v>
      </c>
      <c r="I118" s="522"/>
      <c r="J118" s="176">
        <v>60</v>
      </c>
      <c r="K118" s="176">
        <v>13</v>
      </c>
      <c r="L118" s="176">
        <v>47.618752642706163</v>
      </c>
      <c r="M118" s="176">
        <v>-23</v>
      </c>
      <c r="N118" s="372">
        <v>37</v>
      </c>
      <c r="O118" s="224"/>
      <c r="P118" s="224"/>
      <c r="Q118" s="375">
        <v>40.880000000000003</v>
      </c>
      <c r="R118" s="157"/>
      <c r="S118" s="186"/>
      <c r="T118" s="186"/>
      <c r="U118" s="186"/>
      <c r="V118" s="224"/>
      <c r="W118" s="516"/>
    </row>
    <row r="119" spans="1:23" ht="48.5" x14ac:dyDescent="0.35">
      <c r="A119" s="7" t="s">
        <v>248</v>
      </c>
      <c r="B119" s="6">
        <v>2017</v>
      </c>
      <c r="C119" s="33"/>
      <c r="D119" s="169" t="s">
        <v>286</v>
      </c>
      <c r="E119" s="37" t="s">
        <v>311</v>
      </c>
      <c r="F119" s="18">
        <v>3113</v>
      </c>
      <c r="G119" s="7" t="s">
        <v>1154</v>
      </c>
      <c r="H119" s="150">
        <v>120</v>
      </c>
      <c r="I119" s="62" t="s">
        <v>16</v>
      </c>
      <c r="J119" s="176">
        <v>5</v>
      </c>
      <c r="K119" s="176">
        <v>1</v>
      </c>
      <c r="L119" s="176">
        <v>3.4415094339622643</v>
      </c>
      <c r="M119" s="176">
        <v>10</v>
      </c>
      <c r="N119" s="372">
        <v>15</v>
      </c>
      <c r="O119" s="224"/>
      <c r="P119" s="224"/>
      <c r="Q119" s="378">
        <v>16</v>
      </c>
      <c r="R119" s="150"/>
      <c r="S119" s="150"/>
      <c r="T119" s="150"/>
      <c r="U119" s="150"/>
      <c r="V119" s="224"/>
      <c r="W119" s="431" t="s">
        <v>368</v>
      </c>
    </row>
    <row r="120" spans="1:23" ht="60.5" x14ac:dyDescent="0.35">
      <c r="A120" s="7" t="s">
        <v>248</v>
      </c>
      <c r="B120" s="6">
        <v>2017</v>
      </c>
      <c r="C120" s="33"/>
      <c r="D120" s="169" t="s">
        <v>24</v>
      </c>
      <c r="E120" s="37" t="s">
        <v>247</v>
      </c>
      <c r="F120" s="18" t="s">
        <v>1086</v>
      </c>
      <c r="G120" s="7" t="s">
        <v>1203</v>
      </c>
      <c r="H120" s="74">
        <v>12815</v>
      </c>
      <c r="I120" s="79" t="s">
        <v>44</v>
      </c>
      <c r="J120" s="176">
        <v>196</v>
      </c>
      <c r="K120" s="176">
        <v>1</v>
      </c>
      <c r="L120" s="176">
        <v>194.46212728901594</v>
      </c>
      <c r="M120" s="176">
        <v>-91.743627289015933</v>
      </c>
      <c r="N120" s="372">
        <v>104</v>
      </c>
      <c r="O120" s="224"/>
      <c r="P120" s="224"/>
      <c r="Q120" s="379">
        <v>114</v>
      </c>
      <c r="R120" s="150"/>
      <c r="S120" s="150"/>
      <c r="T120" s="150"/>
      <c r="U120" s="150"/>
      <c r="V120" s="224"/>
      <c r="W120" s="412" t="s">
        <v>369</v>
      </c>
    </row>
    <row r="121" spans="1:23" ht="60.5" x14ac:dyDescent="0.35">
      <c r="A121" s="7" t="s">
        <v>248</v>
      </c>
      <c r="B121" s="6">
        <v>2017</v>
      </c>
      <c r="C121" s="33"/>
      <c r="D121" s="169" t="s">
        <v>24</v>
      </c>
      <c r="E121" s="37" t="s">
        <v>312</v>
      </c>
      <c r="F121" s="18" t="s">
        <v>1087</v>
      </c>
      <c r="G121" s="7" t="s">
        <v>1136</v>
      </c>
      <c r="H121" s="150">
        <v>2005</v>
      </c>
      <c r="I121" s="79" t="s">
        <v>44</v>
      </c>
      <c r="J121" s="176">
        <v>24.427587862492796</v>
      </c>
      <c r="K121" s="176">
        <v>0</v>
      </c>
      <c r="L121" s="176">
        <v>24.427587862492796</v>
      </c>
      <c r="M121" s="187">
        <v>-4.4275878624927962</v>
      </c>
      <c r="N121" s="373">
        <v>20</v>
      </c>
      <c r="O121" s="224"/>
      <c r="P121" s="224"/>
      <c r="Q121" s="379">
        <v>22</v>
      </c>
      <c r="R121" s="150"/>
      <c r="S121" s="150"/>
      <c r="T121" s="150"/>
      <c r="U121" s="150"/>
      <c r="V121" s="224"/>
      <c r="W121" s="412" t="s">
        <v>1211</v>
      </c>
    </row>
    <row r="122" spans="1:23" ht="84.5" x14ac:dyDescent="0.35">
      <c r="A122" s="7" t="s">
        <v>248</v>
      </c>
      <c r="B122" s="6">
        <v>2017</v>
      </c>
      <c r="C122" s="33"/>
      <c r="D122" s="169" t="s">
        <v>24</v>
      </c>
      <c r="E122" s="37" t="s">
        <v>144</v>
      </c>
      <c r="F122" s="18" t="s">
        <v>1088</v>
      </c>
      <c r="G122" s="7" t="s">
        <v>1039</v>
      </c>
      <c r="H122" s="150">
        <v>8325</v>
      </c>
      <c r="I122" s="30" t="s">
        <v>12</v>
      </c>
      <c r="J122" s="176">
        <v>81</v>
      </c>
      <c r="K122" s="176">
        <v>-42</v>
      </c>
      <c r="L122" s="176">
        <v>122.57321807182637</v>
      </c>
      <c r="M122" s="187">
        <v>166.05178192817363</v>
      </c>
      <c r="N122" s="373">
        <v>247</v>
      </c>
      <c r="O122" s="224"/>
      <c r="P122" s="224"/>
      <c r="Q122" s="379">
        <v>270.11908893709324</v>
      </c>
      <c r="R122" s="150"/>
      <c r="S122" s="150"/>
      <c r="T122" s="150"/>
      <c r="U122" s="150"/>
      <c r="V122" s="224"/>
      <c r="W122" s="28" t="s">
        <v>374</v>
      </c>
    </row>
    <row r="123" spans="1:23" ht="36.5" x14ac:dyDescent="0.35">
      <c r="A123" s="7" t="s">
        <v>248</v>
      </c>
      <c r="B123" s="6">
        <v>2017</v>
      </c>
      <c r="C123" s="33"/>
      <c r="D123" s="169" t="s">
        <v>24</v>
      </c>
      <c r="E123" s="37" t="s">
        <v>313</v>
      </c>
      <c r="F123" s="18" t="s">
        <v>1089</v>
      </c>
      <c r="G123" s="7" t="s">
        <v>1039</v>
      </c>
      <c r="H123" s="150">
        <v>4515</v>
      </c>
      <c r="I123" s="62" t="s">
        <v>16</v>
      </c>
      <c r="J123" s="176">
        <v>120</v>
      </c>
      <c r="K123" s="176">
        <v>23</v>
      </c>
      <c r="L123" s="176">
        <v>97.579092556453247</v>
      </c>
      <c r="M123" s="187">
        <v>-93.15409255645325</v>
      </c>
      <c r="N123" s="373">
        <v>27</v>
      </c>
      <c r="O123" s="224"/>
      <c r="P123" s="224"/>
      <c r="Q123" s="379">
        <v>29.794316702819955</v>
      </c>
      <c r="R123" s="150"/>
      <c r="S123" s="150"/>
      <c r="T123" s="150"/>
      <c r="U123" s="150"/>
      <c r="V123" s="224"/>
      <c r="W123" s="412" t="s">
        <v>375</v>
      </c>
    </row>
    <row r="124" spans="1:23" ht="60.5" x14ac:dyDescent="0.35">
      <c r="A124" s="7" t="s">
        <v>248</v>
      </c>
      <c r="B124" s="6">
        <v>2017</v>
      </c>
      <c r="C124" s="33"/>
      <c r="D124" s="169" t="s">
        <v>24</v>
      </c>
      <c r="E124" s="37" t="s">
        <v>314</v>
      </c>
      <c r="F124" s="18">
        <v>8342</v>
      </c>
      <c r="G124" s="7" t="s">
        <v>1136</v>
      </c>
      <c r="H124" s="150">
        <v>2670</v>
      </c>
      <c r="I124" s="79" t="s">
        <v>44</v>
      </c>
      <c r="J124" s="176">
        <v>74.031818181818181</v>
      </c>
      <c r="K124" s="176">
        <v>0</v>
      </c>
      <c r="L124" s="176">
        <v>74.031818181818181</v>
      </c>
      <c r="M124" s="176">
        <v>-54.031818181818181</v>
      </c>
      <c r="N124" s="372">
        <v>20</v>
      </c>
      <c r="O124" s="224"/>
      <c r="P124" s="224"/>
      <c r="Q124" s="176">
        <v>22</v>
      </c>
      <c r="R124" s="150"/>
      <c r="S124" s="150"/>
      <c r="T124" s="150"/>
      <c r="U124" s="150"/>
      <c r="V124" s="224"/>
      <c r="W124" s="431" t="s">
        <v>376</v>
      </c>
    </row>
  </sheetData>
  <autoFilter ref="A2:W124" xr:uid="{3D5E70E5-A690-4A39-B228-35DBC44DD648}"/>
  <mergeCells count="134">
    <mergeCell ref="W90:W91"/>
    <mergeCell ref="M97:M98"/>
    <mergeCell ref="P97:P98"/>
    <mergeCell ref="W97:W98"/>
    <mergeCell ref="I107:I108"/>
    <mergeCell ref="W107:W108"/>
    <mergeCell ref="I109:I111"/>
    <mergeCell ref="H88:H89"/>
    <mergeCell ref="M88:M89"/>
    <mergeCell ref="P88:P89"/>
    <mergeCell ref="W88:W89"/>
    <mergeCell ref="E84:E85"/>
    <mergeCell ref="F84:F85"/>
    <mergeCell ref="H84:H85"/>
    <mergeCell ref="I84:I85"/>
    <mergeCell ref="G66:G70"/>
    <mergeCell ref="M66:M70"/>
    <mergeCell ref="P66:P70"/>
    <mergeCell ref="W66:W70"/>
    <mergeCell ref="I67:I68"/>
    <mergeCell ref="M74:M75"/>
    <mergeCell ref="P74:P75"/>
    <mergeCell ref="W74:W75"/>
    <mergeCell ref="W14:W15"/>
    <mergeCell ref="W39:W40"/>
    <mergeCell ref="F39:F40"/>
    <mergeCell ref="H39:H40"/>
    <mergeCell ref="F26:F27"/>
    <mergeCell ref="F28:F29"/>
    <mergeCell ref="W28:W29"/>
    <mergeCell ref="U33:U34"/>
    <mergeCell ref="W33:W34"/>
    <mergeCell ref="W22:W24"/>
    <mergeCell ref="F22:F24"/>
    <mergeCell ref="G22:G24"/>
    <mergeCell ref="H22:H24"/>
    <mergeCell ref="U22:U24"/>
    <mergeCell ref="L9:L10"/>
    <mergeCell ref="M4:M13"/>
    <mergeCell ref="I9:I10"/>
    <mergeCell ref="K9:K10"/>
    <mergeCell ref="U17:U18"/>
    <mergeCell ref="V17:V18"/>
    <mergeCell ref="M17:M18"/>
    <mergeCell ref="P17:P18"/>
    <mergeCell ref="Q17:Q18"/>
    <mergeCell ref="R17:R18"/>
    <mergeCell ref="S17:S18"/>
    <mergeCell ref="T17:T18"/>
    <mergeCell ref="Q9:Q12"/>
    <mergeCell ref="K4:K5"/>
    <mergeCell ref="L4:L5"/>
    <mergeCell ref="W9:W13"/>
    <mergeCell ref="U4:U13"/>
    <mergeCell ref="W4:W7"/>
    <mergeCell ref="P4:P13"/>
    <mergeCell ref="Q4:Q7"/>
    <mergeCell ref="R4:R13"/>
    <mergeCell ref="S4:S13"/>
    <mergeCell ref="T4:T13"/>
    <mergeCell ref="E15:E16"/>
    <mergeCell ref="F15:F16"/>
    <mergeCell ref="H15:H16"/>
    <mergeCell ref="E11:E13"/>
    <mergeCell ref="F11:F13"/>
    <mergeCell ref="H11:H13"/>
    <mergeCell ref="L11:L13"/>
    <mergeCell ref="I11:I13"/>
    <mergeCell ref="K11:K13"/>
    <mergeCell ref="I15:I16"/>
    <mergeCell ref="K15:K16"/>
    <mergeCell ref="L15:L16"/>
    <mergeCell ref="E4:E5"/>
    <mergeCell ref="F4:F5"/>
    <mergeCell ref="H4:H5"/>
    <mergeCell ref="I4:I5"/>
    <mergeCell ref="F6:F8"/>
    <mergeCell ref="H6:H8"/>
    <mergeCell ref="K6:K8"/>
    <mergeCell ref="L6:L8"/>
    <mergeCell ref="H9:H10"/>
    <mergeCell ref="E9:E10"/>
    <mergeCell ref="F9:F10"/>
    <mergeCell ref="E6:E8"/>
    <mergeCell ref="W57:W60"/>
    <mergeCell ref="J57:J60"/>
    <mergeCell ref="K57:K60"/>
    <mergeCell ref="L57:L60"/>
    <mergeCell ref="M57:M60"/>
    <mergeCell ref="N57:N60"/>
    <mergeCell ref="W42:W44"/>
    <mergeCell ref="J55:J56"/>
    <mergeCell ref="K55:K56"/>
    <mergeCell ref="L55:L56"/>
    <mergeCell ref="M55:M56"/>
    <mergeCell ref="N55:N56"/>
    <mergeCell ref="W55:W56"/>
    <mergeCell ref="J42:J44"/>
    <mergeCell ref="K42:K44"/>
    <mergeCell ref="L42:L44"/>
    <mergeCell ref="R57:R60"/>
    <mergeCell ref="S57:S60"/>
    <mergeCell ref="M42:M44"/>
    <mergeCell ref="N42:N44"/>
    <mergeCell ref="V55:V56"/>
    <mergeCell ref="V57:V60"/>
    <mergeCell ref="T57:T60"/>
    <mergeCell ref="U42:U44"/>
    <mergeCell ref="P55:P56"/>
    <mergeCell ref="Q55:Q56"/>
    <mergeCell ref="R55:R56"/>
    <mergeCell ref="S55:S56"/>
    <mergeCell ref="T55:T56"/>
    <mergeCell ref="U55:U56"/>
    <mergeCell ref="P42:P44"/>
    <mergeCell ref="Q42:Q44"/>
    <mergeCell ref="R42:R44"/>
    <mergeCell ref="S42:S44"/>
    <mergeCell ref="T42:T44"/>
    <mergeCell ref="U57:U60"/>
    <mergeCell ref="P57:P60"/>
    <mergeCell ref="Q57:Q60"/>
    <mergeCell ref="W112:W113"/>
    <mergeCell ref="D117:D118"/>
    <mergeCell ref="E117:E118"/>
    <mergeCell ref="F117:F118"/>
    <mergeCell ref="G117:G118"/>
    <mergeCell ref="I117:I118"/>
    <mergeCell ref="W117:W118"/>
    <mergeCell ref="D112:D113"/>
    <mergeCell ref="E112:E113"/>
    <mergeCell ref="F112:F113"/>
    <mergeCell ref="G112:G113"/>
    <mergeCell ref="I112:I113"/>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Nõudlus_pakkumine</vt:lpstr>
      <vt:lpstr>selgitused</vt:lpstr>
      <vt:lpstr>Arhiiv</vt:lpstr>
      <vt:lpstr>Nõudlus_pakkumine!Print_Titles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Tiia Randma</dc:creator>
  <cp:lastModifiedBy>Liina Ruusa</cp:lastModifiedBy>
  <cp:lastPrinted>2017-04-05T10:46:32Z</cp:lastPrinted>
  <dcterms:created xsi:type="dcterms:W3CDTF">2017-01-16T08:37:47Z</dcterms:created>
  <dcterms:modified xsi:type="dcterms:W3CDTF">2024-10-29T11:35:35Z</dcterms:modified>
</cp:coreProperties>
</file>